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24240" windowHeight="13140" tabRatio="740" activeTab="7"/>
  </bookViews>
  <sheets>
    <sheet name="CAC Annex-10" sheetId="12" r:id="rId1"/>
    <sheet name="FP Annex-1" sheetId="42" r:id="rId2"/>
    <sheet name="FP Annex-II" sheetId="43" r:id="rId3"/>
    <sheet name="FP Annex III" sheetId="44" r:id="rId4"/>
    <sheet name="FP Annex IV" sheetId="45" r:id="rId5"/>
    <sheet name="FP Annex V" sheetId="46" r:id="rId6"/>
    <sheet name="FP Annex VI" sheetId="47" r:id="rId7"/>
    <sheet name="FP Annex VII" sheetId="48" r:id="rId8"/>
  </sheets>
  <externalReferences>
    <externalReference r:id="rId9"/>
    <externalReference r:id="rId10"/>
  </externalReferences>
  <definedNames>
    <definedName name="_Fill" hidden="1">#REF!</definedName>
    <definedName name="_Key1" hidden="1">#REF!</definedName>
    <definedName name="_Sort" hidden="1">#REF!</definedName>
    <definedName name="data">#REF!</definedName>
    <definedName name="_xlnm.Database">#REF!</definedName>
    <definedName name="Districts">[1]Lists3!$AR$4:$AR$79</definedName>
    <definedName name="India">[1]Lists3!$B$4:$B$40</definedName>
    <definedName name="Month">[1]Lists3!$AN$4:$AN$16</definedName>
    <definedName name="_xlnm.Print_Area" localSheetId="0">'CAC Annex-10'!$A$1:$E$28</definedName>
    <definedName name="_xlnm.Print_Area" localSheetId="3">'FP Annex III'!$A$1:$F$27</definedName>
    <definedName name="_xlnm.Print_Area" localSheetId="4">'FP Annex IV'!$A$1:$AG$29</definedName>
    <definedName name="_xlnm.Print_Area" localSheetId="5">'FP Annex V'!$A$1:$G$14</definedName>
    <definedName name="_xlnm.Print_Area" localSheetId="1">'FP Annex-1'!$A$1:$F$48</definedName>
    <definedName name="_xlnm.Print_Area" localSheetId="2">'FP Annex-II'!$A$1:$L$21</definedName>
    <definedName name="_xlnm.Print_Titles" localSheetId="2">'FP Annex-II'!$4:$7</definedName>
    <definedName name="Six_Years">'[2]Service access'!$D$10,'[2]Service access'!$D$12,'[2]Service access'!$D$14,'[2]Service access'!$D$16,'[2]Service access'!$D$18,'[2]Service access'!$D$20,'[2]Service access'!$D$22,'[2]Service access'!$D$24,'[2]Service access'!$D$26,'[2]Service access'!$D$28,'[2]Service access'!$D$30,'[2]Service access'!$D$32,'[2]Service access'!$D$34,'[2]Service access'!$D$36,'[2]Service access'!$D$38,'[2]Service access'!$D$40,'[2]Service access'!$D$42,'[2]Service access'!$D$44,'[2]Service access'!$D$46,'[2]Service access'!$D$48,'[2]Service access'!$D$50,'[2]Service access'!$D$52,'[2]Service access'!$D$54,'[2]Service access'!$D$56,'[2]Service access'!$D$58,'[2]Service access'!$D$60,'[2]Service access'!$D$62,'[2]Service access'!$D$64,'[2]Service access'!$D$66,'[2]Service access'!$D$68,'[2]Service access'!$D$70,'[2]Service access'!$D$72,'[2]Service access'!$D$74,'[2]Service access'!$D$76,'[2]Service access'!$D$78,'[2]Service access'!$D$80,'[2]Service access'!$D$82,'[2]Service access'!$D$84</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6" i="47" l="1"/>
  <c r="U5" i="47"/>
  <c r="K5" i="47"/>
  <c r="AF11" i="45" l="1"/>
  <c r="AC11" i="45"/>
  <c r="AA11" i="45"/>
  <c r="X11" i="45"/>
  <c r="W11" i="45"/>
  <c r="V11" i="45"/>
  <c r="N11" i="45"/>
  <c r="L11" i="45"/>
  <c r="AF8" i="45" l="1"/>
  <c r="AF19" i="45"/>
  <c r="AF27" i="45"/>
  <c r="V8" i="45"/>
  <c r="V19" i="45"/>
  <c r="V27" i="45"/>
  <c r="L8" i="45"/>
  <c r="L19" i="45"/>
  <c r="L27" i="45"/>
  <c r="H20" i="43" l="1"/>
  <c r="G20" i="43"/>
  <c r="H19" i="43"/>
  <c r="K17" i="43"/>
  <c r="H17" i="43"/>
  <c r="G17" i="43"/>
  <c r="E29" i="42" l="1"/>
  <c r="E26" i="48" l="1"/>
  <c r="D26" i="48"/>
  <c r="C26" i="48"/>
  <c r="U8" i="47"/>
  <c r="S8" i="47"/>
  <c r="R8" i="47"/>
  <c r="Q8" i="47"/>
  <c r="P8" i="47"/>
  <c r="N8" i="47"/>
  <c r="M8" i="47"/>
  <c r="L8" i="47"/>
  <c r="K8" i="47"/>
  <c r="I8" i="47"/>
  <c r="H8" i="47"/>
  <c r="G8" i="47"/>
  <c r="E8" i="47"/>
  <c r="D8" i="47"/>
  <c r="C8" i="47"/>
  <c r="T7" i="47"/>
  <c r="O7" i="47"/>
  <c r="J7" i="47"/>
  <c r="F7" i="47"/>
  <c r="T6" i="47"/>
  <c r="O6" i="47"/>
  <c r="J6" i="47"/>
  <c r="F6" i="47"/>
  <c r="T5" i="47"/>
  <c r="T8" i="47" s="1"/>
  <c r="O5" i="47"/>
  <c r="O8" i="47" s="1"/>
  <c r="J5" i="47"/>
  <c r="J8" i="47" s="1"/>
  <c r="F5" i="47"/>
  <c r="F8" i="47" s="1"/>
  <c r="AG29" i="45"/>
  <c r="AE29" i="45"/>
  <c r="AD29" i="45"/>
  <c r="AC29" i="45"/>
  <c r="AB29" i="45"/>
  <c r="AA29" i="45"/>
  <c r="Z29" i="45"/>
  <c r="Y29" i="45"/>
  <c r="X29" i="45"/>
  <c r="W29" i="45"/>
  <c r="U29" i="45"/>
  <c r="T29" i="45"/>
  <c r="S29" i="45"/>
  <c r="R29" i="45"/>
  <c r="Q29" i="45"/>
  <c r="P29" i="45"/>
  <c r="O29" i="45"/>
  <c r="N29" i="45"/>
  <c r="M29" i="45"/>
  <c r="K29" i="45"/>
  <c r="J29" i="45"/>
  <c r="I29" i="45"/>
  <c r="H29" i="45"/>
  <c r="G29" i="45"/>
  <c r="F29" i="45"/>
  <c r="E29" i="45"/>
  <c r="D29" i="45"/>
  <c r="F27" i="44"/>
  <c r="E27" i="44"/>
  <c r="D27" i="44"/>
  <c r="C27" i="44"/>
  <c r="O21" i="43"/>
  <c r="N21" i="43"/>
  <c r="M21" i="43"/>
  <c r="L21" i="43"/>
  <c r="K21" i="43"/>
  <c r="J21" i="43"/>
  <c r="I21" i="43"/>
  <c r="H21" i="43"/>
  <c r="G21" i="43"/>
  <c r="F21" i="43"/>
  <c r="E21" i="43"/>
  <c r="D21" i="43"/>
  <c r="C21" i="43"/>
  <c r="E47" i="42"/>
  <c r="E44" i="42"/>
  <c r="E40" i="42"/>
  <c r="E37" i="42"/>
  <c r="E34" i="42"/>
  <c r="E33" i="42"/>
  <c r="E32" i="42"/>
  <c r="E30" i="42"/>
  <c r="E28" i="42"/>
  <c r="E25" i="42"/>
  <c r="E24" i="42"/>
  <c r="E23" i="42"/>
  <c r="E22" i="42"/>
  <c r="D21" i="42"/>
  <c r="C21" i="42"/>
  <c r="E20" i="42"/>
  <c r="E19" i="42"/>
  <c r="D18" i="42"/>
  <c r="C18" i="42"/>
  <c r="C27" i="12"/>
  <c r="L27" i="12"/>
  <c r="J27" i="12"/>
  <c r="I27" i="12"/>
  <c r="H27" i="12"/>
  <c r="G27" i="12"/>
  <c r="F27" i="12"/>
  <c r="E27" i="12"/>
  <c r="D27" i="12"/>
  <c r="V29" i="45" l="1"/>
  <c r="AF29" i="45"/>
  <c r="L29" i="45"/>
  <c r="E21" i="42"/>
  <c r="E18" i="42"/>
</calcChain>
</file>

<file path=xl/sharedStrings.xml><?xml version="1.0" encoding="utf-8"?>
<sst xmlns="http://schemas.openxmlformats.org/spreadsheetml/2006/main" count="440" uniqueCount="283">
  <si>
    <t>Indicator</t>
  </si>
  <si>
    <t>District</t>
  </si>
  <si>
    <t>Total</t>
  </si>
  <si>
    <t>Grand Total</t>
  </si>
  <si>
    <t>Name of District</t>
  </si>
  <si>
    <t>S.No.</t>
  </si>
  <si>
    <t>Type of Training</t>
  </si>
  <si>
    <t xml:space="preserve">Name of State/U.T: </t>
  </si>
  <si>
    <t xml:space="preserve">        Indicator</t>
  </si>
  <si>
    <t>For one year</t>
  </si>
  <si>
    <t xml:space="preserve">More than one year </t>
  </si>
  <si>
    <r>
      <t xml:space="preserve">Are the drugs for MMA included in the essential drug list? </t>
    </r>
    <r>
      <rPr>
        <b/>
        <sz val="11"/>
        <color theme="1"/>
        <rFont val="Calibri"/>
        <family val="2"/>
      </rPr>
      <t>(Y/N)</t>
    </r>
  </si>
  <si>
    <t>Type of Health Facility</t>
  </si>
  <si>
    <t>Private certified</t>
  </si>
  <si>
    <t>Sno.</t>
  </si>
  <si>
    <t>Sl. NO.</t>
  </si>
  <si>
    <t>TOTAL</t>
  </si>
  <si>
    <t>Whether HPD
(Y/N)</t>
  </si>
  <si>
    <t>Reporting period</t>
  </si>
  <si>
    <t>PHC</t>
  </si>
  <si>
    <t>From (MM/YYYY):</t>
  </si>
  <si>
    <t>To (MM/YYYY):</t>
  </si>
  <si>
    <t>Comprehensive Abortion Care</t>
  </si>
  <si>
    <t xml:space="preserve">No. of districts in the State: </t>
  </si>
  <si>
    <t xml:space="preserve">No. of districts where District Level Committee (DLC)* has  been constituted  </t>
  </si>
  <si>
    <t xml:space="preserve">No. of applications pending in the districts with the DLCs </t>
  </si>
  <si>
    <t>Availability: No. of institutions providing services</t>
  </si>
  <si>
    <t>Utilisation: No. of MTPs performed-any method</t>
  </si>
  <si>
    <t>* As per MTP Act, Rules and Regulations 2002-2003</t>
  </si>
  <si>
    <r>
      <t>1)</t>
    </r>
    <r>
      <rPr>
        <b/>
        <sz val="11"/>
        <color theme="1"/>
        <rFont val="Times New Roman"/>
        <family val="1"/>
      </rPr>
      <t> </t>
    </r>
    <r>
      <rPr>
        <b/>
        <sz val="11"/>
        <color theme="1"/>
        <rFont val="Calibri"/>
        <family val="2"/>
      </rPr>
      <t>Institutional mechanisms:</t>
    </r>
  </si>
  <si>
    <r>
      <t>2)</t>
    </r>
    <r>
      <rPr>
        <b/>
        <sz val="11"/>
        <color theme="1"/>
        <rFont val="Times New Roman"/>
        <family val="1"/>
      </rPr>
      <t> </t>
    </r>
    <r>
      <rPr>
        <b/>
        <sz val="11"/>
        <color theme="1"/>
        <rFont val="Calibri"/>
        <family val="2"/>
      </rPr>
      <t xml:space="preserve">Service Availability and Utilisation: </t>
    </r>
  </si>
  <si>
    <t>Total no. of facilities in the State</t>
  </si>
  <si>
    <t>No. of facilities with CAC trained providers</t>
  </si>
  <si>
    <t>No. of facilities with MTP Drugs *</t>
  </si>
  <si>
    <t>NOTE:</t>
  </si>
  <si>
    <t>* - for the list of drugs and equipments refer to Chapter 8 of GOI's CAC guidelines</t>
  </si>
  <si>
    <t>No. of facilities with MTP Equipment*</t>
  </si>
  <si>
    <t>No. of facilities having all 3 - drugs, equipment and trained provider</t>
  </si>
  <si>
    <t>Medical colleges (including private MCs)</t>
  </si>
  <si>
    <t>Sub Divisional Hospitals</t>
  </si>
  <si>
    <t>CHCs (FRUs) &amp; Other sub district level Hospitals</t>
  </si>
  <si>
    <t>24 x 7 PHCs, Non FRU CHCs</t>
  </si>
  <si>
    <t>Other PHCs</t>
  </si>
  <si>
    <t>District Hospitals including Women and Children Hospitals</t>
  </si>
  <si>
    <r>
      <t>No. of facilities providing 1</t>
    </r>
    <r>
      <rPr>
        <b/>
        <vertAlign val="superscript"/>
        <sz val="11"/>
        <color theme="1"/>
        <rFont val="Calibri"/>
        <family val="2"/>
        <scheme val="minor"/>
      </rPr>
      <t>st</t>
    </r>
    <r>
      <rPr>
        <b/>
        <sz val="11"/>
        <color theme="1"/>
        <rFont val="Calibri"/>
        <family val="2"/>
        <scheme val="minor"/>
      </rPr>
      <t xml:space="preserve"> trimester services
(a)</t>
    </r>
  </si>
  <si>
    <r>
      <t>No. of facilities providing both 1</t>
    </r>
    <r>
      <rPr>
        <b/>
        <vertAlign val="superscript"/>
        <sz val="11"/>
        <color theme="1"/>
        <rFont val="Calibri"/>
        <family val="2"/>
      </rPr>
      <t>st</t>
    </r>
    <r>
      <rPr>
        <b/>
        <sz val="11"/>
        <color theme="1"/>
        <rFont val="Calibri"/>
        <family val="2"/>
      </rPr>
      <t xml:space="preserve"> &amp; 2</t>
    </r>
    <r>
      <rPr>
        <b/>
        <vertAlign val="superscript"/>
        <sz val="11"/>
        <color theme="1"/>
        <rFont val="Calibri"/>
        <family val="2"/>
      </rPr>
      <t>nd</t>
    </r>
    <r>
      <rPr>
        <b/>
        <sz val="11"/>
        <color theme="1"/>
        <rFont val="Calibri"/>
        <family val="2"/>
      </rPr>
      <t xml:space="preserve"> trimester services
(b)</t>
    </r>
  </si>
  <si>
    <r>
      <t>Up to 12 weeks 
- 1</t>
    </r>
    <r>
      <rPr>
        <b/>
        <vertAlign val="superscript"/>
        <sz val="11"/>
        <color theme="1"/>
        <rFont val="Calibri"/>
        <family val="2"/>
      </rPr>
      <t>st</t>
    </r>
    <r>
      <rPr>
        <b/>
        <sz val="11"/>
        <color theme="1"/>
        <rFont val="Calibri"/>
        <family val="2"/>
      </rPr>
      <t xml:space="preserve"> trimester MTPs
(c) </t>
    </r>
  </si>
  <si>
    <r>
      <t xml:space="preserve">12 -20 weeks 
- </t>
    </r>
    <r>
      <rPr>
        <b/>
        <sz val="11"/>
        <color theme="1"/>
        <rFont val="Calibri"/>
        <family val="2"/>
      </rPr>
      <t>2</t>
    </r>
    <r>
      <rPr>
        <b/>
        <vertAlign val="superscript"/>
        <sz val="11"/>
        <color theme="1"/>
        <rFont val="Calibri"/>
        <family val="2"/>
      </rPr>
      <t>nd</t>
    </r>
    <r>
      <rPr>
        <b/>
        <sz val="11"/>
        <color theme="1"/>
        <rFont val="Calibri"/>
        <family val="2"/>
      </rPr>
      <t xml:space="preserve"> trimester MTPs
(d)</t>
    </r>
  </si>
  <si>
    <r>
      <t>Average no. of 2</t>
    </r>
    <r>
      <rPr>
        <b/>
        <vertAlign val="superscript"/>
        <sz val="11"/>
        <color theme="1"/>
        <rFont val="Calibri"/>
        <family val="2"/>
        <scheme val="minor"/>
      </rPr>
      <t>nd</t>
    </r>
    <r>
      <rPr>
        <b/>
        <sz val="11"/>
        <color theme="1"/>
        <rFont val="Calibri"/>
        <family val="2"/>
        <scheme val="minor"/>
      </rPr>
      <t xml:space="preserve"> trimester MTPs per facility per month</t>
    </r>
    <r>
      <rPr>
        <sz val="11"/>
        <color theme="1"/>
        <rFont val="Calibri"/>
        <family val="2"/>
        <scheme val="minor"/>
      </rPr>
      <t xml:space="preserve">
[d/(b*no. of reporting months)]</t>
    </r>
  </si>
  <si>
    <r>
      <t>Average no. of 1</t>
    </r>
    <r>
      <rPr>
        <b/>
        <vertAlign val="superscript"/>
        <sz val="11"/>
        <color theme="1"/>
        <rFont val="Calibri"/>
        <family val="2"/>
        <scheme val="minor"/>
      </rPr>
      <t>st</t>
    </r>
    <r>
      <rPr>
        <b/>
        <sz val="11"/>
        <color theme="1"/>
        <rFont val="Calibri"/>
        <family val="2"/>
        <scheme val="minor"/>
      </rPr>
      <t xml:space="preserve"> trimester MTPs per facility per month</t>
    </r>
    <r>
      <rPr>
        <sz val="11"/>
        <color theme="1"/>
        <rFont val="Calibri"/>
        <family val="2"/>
        <scheme val="minor"/>
      </rPr>
      <t xml:space="preserve">
[c/(a*no. of reporting months)]</t>
    </r>
  </si>
  <si>
    <t>Annexure-X</t>
  </si>
  <si>
    <t>(Annexure to be filled at State level)</t>
  </si>
  <si>
    <t>(Annexure to be filled at district Level &amp; consolidated across districts at State level)</t>
  </si>
  <si>
    <t>State</t>
  </si>
  <si>
    <t>Remarks</t>
  </si>
  <si>
    <t>SN/ANM/ LHV</t>
  </si>
  <si>
    <t>SC</t>
  </si>
  <si>
    <t>Others</t>
  </si>
  <si>
    <t>Data Source</t>
  </si>
  <si>
    <t>FP Annexure - I</t>
  </si>
  <si>
    <t>SECTION I</t>
  </si>
  <si>
    <t>Current Status</t>
  </si>
  <si>
    <t>% Births with spacing of &lt;36 months</t>
  </si>
  <si>
    <t>Total Number of Eligible Couples</t>
  </si>
  <si>
    <t>1.2.1</t>
  </si>
  <si>
    <t>Parity wise number of eligible couples</t>
  </si>
  <si>
    <r>
      <rPr>
        <b/>
        <sz val="11"/>
        <color theme="1"/>
        <rFont val="Calibri"/>
        <family val="2"/>
        <scheme val="minor"/>
      </rPr>
      <t>≥3</t>
    </r>
  </si>
  <si>
    <t>SECTION II</t>
  </si>
  <si>
    <t>Service delivery (ELA)</t>
  </si>
  <si>
    <t xml:space="preserve">Expected level of Achivement (ELA) </t>
  </si>
  <si>
    <t>Achievements (as on date)</t>
  </si>
  <si>
    <t>% Achievement vs. ELA</t>
  </si>
  <si>
    <t>Current year</t>
  </si>
  <si>
    <r>
      <t xml:space="preserve">2.1 </t>
    </r>
    <r>
      <rPr>
        <b/>
        <i/>
        <vertAlign val="superscript"/>
        <sz val="11"/>
        <color theme="1"/>
        <rFont val="Calibri"/>
        <family val="2"/>
      </rPr>
      <t>$</t>
    </r>
  </si>
  <si>
    <t>Total IUCD</t>
  </si>
  <si>
    <t>2.1.1</t>
  </si>
  <si>
    <t>Interval IUCD</t>
  </si>
  <si>
    <t>2.1.2</t>
  </si>
  <si>
    <t>Post-partum IUCD (insertions within 48 hrs of delivery)</t>
  </si>
  <si>
    <r>
      <t xml:space="preserve">2.2 </t>
    </r>
    <r>
      <rPr>
        <b/>
        <i/>
        <vertAlign val="superscript"/>
        <sz val="11"/>
        <color theme="1"/>
        <rFont val="Calibri"/>
        <family val="2"/>
      </rPr>
      <t>#</t>
    </r>
  </si>
  <si>
    <t>Total Sterilization</t>
  </si>
  <si>
    <t>2.2.1</t>
  </si>
  <si>
    <t>Minilap other than post partum sterilization</t>
  </si>
  <si>
    <t>2.2.2</t>
  </si>
  <si>
    <t>Post-partum sterilization (within 7 days of delivery)</t>
  </si>
  <si>
    <t>2.2.3</t>
  </si>
  <si>
    <t>Laparoscopic Sterilization</t>
  </si>
  <si>
    <t>2.2.4</t>
  </si>
  <si>
    <t>Conventional Vasectomy /NSV</t>
  </si>
  <si>
    <t>Home Delivery of Contraceptive Scheme by ASHAs (HDC)</t>
  </si>
  <si>
    <t>Opening Balance + Stocks received in current year</t>
  </si>
  <si>
    <t>Stocks utilised in current year</t>
  </si>
  <si>
    <t>% Utilisation</t>
  </si>
  <si>
    <t>3.1.1</t>
  </si>
  <si>
    <t>Condoms</t>
  </si>
  <si>
    <t>3.1.2</t>
  </si>
  <si>
    <t>OCP</t>
  </si>
  <si>
    <t>3.1.3</t>
  </si>
  <si>
    <t>ECP</t>
  </si>
  <si>
    <t xml:space="preserve">Ensuring Spacing at Birth by ASHAs (ESB) </t>
  </si>
  <si>
    <t>Total claims for current year</t>
  </si>
  <si>
    <t>Claims Paid in current year</t>
  </si>
  <si>
    <t>% Claims paid</t>
  </si>
  <si>
    <t>3.2.1</t>
  </si>
  <si>
    <t>Ensuring two year spacing after marriage and first child</t>
  </si>
  <si>
    <t>3.2.2</t>
  </si>
  <si>
    <t>Ensuring three year spacing between first and second child</t>
  </si>
  <si>
    <t>3.2.3</t>
  </si>
  <si>
    <t>Ensuring adopting of limiting method upto two children</t>
  </si>
  <si>
    <r>
      <t xml:space="preserve">Fixed Day Services for IUCD </t>
    </r>
    <r>
      <rPr>
        <b/>
        <i/>
        <sz val="11"/>
        <color theme="1"/>
        <rFont val="Calibri"/>
        <family val="2"/>
        <scheme val="minor"/>
      </rPr>
      <t>(Provide the number of facilities and the frequency of FDS)</t>
    </r>
  </si>
  <si>
    <t>Planned for current year</t>
  </si>
  <si>
    <t>% Achievement</t>
  </si>
  <si>
    <t>3.3.1</t>
  </si>
  <si>
    <t>3.3.1.1</t>
  </si>
  <si>
    <t>Number of Centers where FDS operational</t>
  </si>
  <si>
    <t>3.3.1.2</t>
  </si>
  <si>
    <t xml:space="preserve">Frequency of FDS </t>
  </si>
  <si>
    <t>3.3.2</t>
  </si>
  <si>
    <t>3.3.2.1</t>
  </si>
  <si>
    <t>3.3.2.2</t>
  </si>
  <si>
    <r>
      <t xml:space="preserve">Fixed Day Services for Sterilization </t>
    </r>
    <r>
      <rPr>
        <b/>
        <i/>
        <sz val="11"/>
        <color theme="1"/>
        <rFont val="Calibri"/>
        <family val="2"/>
        <scheme val="minor"/>
      </rPr>
      <t>(Provide the number of facilities and the frequency of FDS)</t>
    </r>
  </si>
  <si>
    <t>3.4.1</t>
  </si>
  <si>
    <t>3.4.1.1</t>
  </si>
  <si>
    <t>3.4.1.2</t>
  </si>
  <si>
    <t>3.4.2</t>
  </si>
  <si>
    <t>CHC/SDH</t>
  </si>
  <si>
    <t>3.4.2.1</t>
  </si>
  <si>
    <t>3.4.2.2</t>
  </si>
  <si>
    <t>NOTES:</t>
  </si>
  <si>
    <r>
      <t xml:space="preserve">States may budget for provision of IUCD services @ Rs 20 per insertion in public health facility. This amount may be used by the state as the state deems fit.
For eight EAG states, accredited centres are given a compensation of Rs. 75 per IUCD inserted in lieu of free services to the client and sharing of data with public health system. </t>
    </r>
    <r>
      <rPr>
        <sz val="14"/>
        <color theme="1"/>
        <rFont val="Calibri"/>
        <family val="2"/>
        <scheme val="minor"/>
      </rPr>
      <t>(A.3.2.2)</t>
    </r>
  </si>
  <si>
    <r>
      <t xml:space="preserve">While proposing budget for sterilization compensation for next FY, provide breakup of cases and compensation as per the applicale categories. APL/BPL breakup is applicable for only 15 non high focus states and UTs.The 11 high focus states should budget as per recently modified compensation scheme, also these states should provide the break up of Interval female sterilization and post partum sterilization. </t>
    </r>
    <r>
      <rPr>
        <sz val="14"/>
        <color theme="1"/>
        <rFont val="Calibri"/>
        <family val="2"/>
        <scheme val="minor"/>
      </rPr>
      <t xml:space="preserve">(A.3.1.3). </t>
    </r>
    <r>
      <rPr>
        <sz val="14"/>
        <color rgb="FFFF0000"/>
        <rFont val="Calibri"/>
        <family val="2"/>
        <scheme val="minor"/>
      </rPr>
      <t>For MPV districts the state should budget as per MPV guidelines (A.3.1.3)</t>
    </r>
    <r>
      <rPr>
        <sz val="11"/>
        <color theme="1"/>
        <rFont val="Calibri"/>
        <family val="2"/>
        <scheme val="minor"/>
      </rPr>
      <t xml:space="preserve">
Fo male sterilization flat rate of Rs 1500 per case is applicable. However for 11 high focus states the compensation has been enhanced and should be budgeted accordingly </t>
    </r>
    <r>
      <rPr>
        <sz val="14"/>
        <color theme="1"/>
        <rFont val="Calibri"/>
        <family val="2"/>
        <scheme val="minor"/>
      </rPr>
      <t xml:space="preserve">(A.3.1.4). </t>
    </r>
    <r>
      <rPr>
        <sz val="14"/>
        <color rgb="FFFF0000"/>
        <rFont val="Calibri"/>
        <family val="2"/>
        <scheme val="minor"/>
      </rPr>
      <t>For MPV districts the state should budget as per MPV guidelines (A.3.1.3)</t>
    </r>
  </si>
  <si>
    <t>Cells marked in yellow should be automatically calculated by the software; corresponding formula has been built into the cell</t>
  </si>
  <si>
    <t>FP Annexure -II</t>
  </si>
  <si>
    <t xml:space="preserve">Progress of FP Trainings                                                                                                                                      </t>
  </si>
  <si>
    <t>Sites currently conducting training</t>
  </si>
  <si>
    <t>No. of Master Trainers Trained</t>
  </si>
  <si>
    <t>Annual training capacity</t>
  </si>
  <si>
    <t>Total training load (cumulative)</t>
  </si>
  <si>
    <t>Total numbers trained since start of NHM/ NRHM
(cumulative)</t>
  </si>
  <si>
    <r>
      <t xml:space="preserve">Performance in current year - only by the trained personnel
</t>
    </r>
    <r>
      <rPr>
        <sz val="12"/>
        <color theme="1"/>
        <rFont val="Calibri"/>
        <family val="2"/>
        <scheme val="minor"/>
      </rPr>
      <t>(Specify No. of PPIUCD insertions, interval IUCD insertions, sterilization operations performed in the relevant cell)</t>
    </r>
  </si>
  <si>
    <r>
      <t xml:space="preserve">Training target for current year as approved </t>
    </r>
    <r>
      <rPr>
        <sz val="12"/>
        <color theme="1"/>
        <rFont val="Calibri"/>
        <family val="2"/>
        <scheme val="minor"/>
      </rPr>
      <t>(give no. of providers to be trained, not batches)</t>
    </r>
  </si>
  <si>
    <r>
      <t xml:space="preserve">Achievement in current year </t>
    </r>
    <r>
      <rPr>
        <sz val="12"/>
        <color theme="1"/>
        <rFont val="Calibri"/>
        <family val="2"/>
        <scheme val="minor"/>
      </rPr>
      <t xml:space="preserve">(give number of persons trained, not batches) </t>
    </r>
  </si>
  <si>
    <t>Training target for next year</t>
  </si>
  <si>
    <t>New Training Sites planned for next year</t>
  </si>
  <si>
    <t>District Hospitals</t>
  </si>
  <si>
    <t>Other facilities</t>
  </si>
  <si>
    <t>Total no. of participants</t>
  </si>
  <si>
    <t>Total no. of batches</t>
  </si>
  <si>
    <t>Post-partum IUCD</t>
  </si>
  <si>
    <t xml:space="preserve">MO </t>
  </si>
  <si>
    <t>AYUSH Doctor</t>
  </si>
  <si>
    <t>SN/ ANM</t>
  </si>
  <si>
    <t>Minilap</t>
  </si>
  <si>
    <t>NSV</t>
  </si>
  <si>
    <t>Injectable Contraceptive</t>
  </si>
  <si>
    <t>Oral Pills</t>
  </si>
  <si>
    <t>Post abortion Family Planning</t>
  </si>
  <si>
    <t>FP-LMIS</t>
  </si>
  <si>
    <t>Notes:</t>
  </si>
  <si>
    <t>For all trainings states should provide the number of batches being proposed + no. of participants per batch + budget per batch. States should also mention the number of days of each training being proposed and ensure that these comply with GoI norms. (A.9.6)</t>
  </si>
  <si>
    <t>FP Equipment                                                                                         FP Annexure III</t>
  </si>
  <si>
    <t>SNo.</t>
  </si>
  <si>
    <t xml:space="preserve">Number of providers trained in Laparoscopic sterilization </t>
  </si>
  <si>
    <t xml:space="preserve">Laproscope Machines
</t>
  </si>
  <si>
    <t>Available</t>
  </si>
  <si>
    <t>Functional</t>
  </si>
  <si>
    <t>For repair</t>
  </si>
  <si>
    <r>
      <t xml:space="preserve">While budgeting for repair of laparoscopes, states should ensure that the budgetline </t>
    </r>
    <r>
      <rPr>
        <b/>
        <sz val="14"/>
        <color theme="1"/>
        <rFont val="Calibri"/>
        <family val="2"/>
        <scheme val="minor"/>
      </rPr>
      <t>(A.3.4)</t>
    </r>
    <r>
      <rPr>
        <b/>
        <sz val="11"/>
        <color theme="1"/>
        <rFont val="Calibri"/>
        <family val="2"/>
        <scheme val="minor"/>
      </rPr>
      <t xml:space="preserve"> is only for repair of laparoscopes and not for budget towards AMC. The proposal should be justified with total number of laparoscopes available and number of laparoscopes which are in need of repair. No lumpsum amount will be approved.</t>
    </r>
  </si>
  <si>
    <r>
      <t xml:space="preserve">For all other equipment, states to note that per unit cost of all equipment to be purchased should be provided. No other equipment other than the list mentioned  at </t>
    </r>
    <r>
      <rPr>
        <b/>
        <sz val="14"/>
        <color theme="1"/>
        <rFont val="Calibri"/>
        <family val="2"/>
        <scheme val="minor"/>
      </rPr>
      <t xml:space="preserve">B.16.1.3 </t>
    </r>
    <r>
      <rPr>
        <b/>
        <sz val="11"/>
        <color theme="1"/>
        <rFont val="Calibri"/>
        <family val="2"/>
        <scheme val="minor"/>
      </rPr>
      <t>will be approved.</t>
    </r>
  </si>
  <si>
    <t>Grand Total to give a consolidated state level figure</t>
  </si>
  <si>
    <t>FP Annexure IV</t>
  </si>
  <si>
    <t>FP Camps held in the state</t>
  </si>
  <si>
    <r>
      <t>NSV</t>
    </r>
    <r>
      <rPr>
        <b/>
        <sz val="11"/>
        <color rgb="FFFF0000"/>
        <rFont val="Calibri"/>
        <family val="2"/>
        <scheme val="minor"/>
      </rPr>
      <t xml:space="preserve"> fixed day services </t>
    </r>
  </si>
  <si>
    <r>
      <t xml:space="preserve">Female Sterilisation </t>
    </r>
    <r>
      <rPr>
        <b/>
        <sz val="11"/>
        <color rgb="FFFF0000"/>
        <rFont val="Calibri"/>
        <family val="2"/>
        <scheme val="minor"/>
      </rPr>
      <t xml:space="preserve">fixed day services </t>
    </r>
  </si>
  <si>
    <r>
      <t xml:space="preserve">IUCD </t>
    </r>
    <r>
      <rPr>
        <b/>
        <sz val="11"/>
        <color rgb="FFFF0000"/>
        <rFont val="Calibri"/>
        <family val="2"/>
        <scheme val="minor"/>
      </rPr>
      <t xml:space="preserve">fixed day services </t>
    </r>
  </si>
  <si>
    <r>
      <t xml:space="preserve">No. of </t>
    </r>
    <r>
      <rPr>
        <b/>
        <sz val="11"/>
        <color rgb="FFFF0000"/>
        <rFont val="Calibri"/>
        <family val="2"/>
        <scheme val="minor"/>
      </rPr>
      <t>fixed day services</t>
    </r>
    <r>
      <rPr>
        <b/>
        <sz val="11"/>
        <color theme="1"/>
        <rFont val="Calibri"/>
        <family val="2"/>
        <scheme val="minor"/>
      </rPr>
      <t xml:space="preserve"> approved for current year</t>
    </r>
  </si>
  <si>
    <r>
      <t xml:space="preserve">No. of NSV </t>
    </r>
    <r>
      <rPr>
        <b/>
        <sz val="11"/>
        <color rgb="FFFF0000"/>
        <rFont val="Calibri"/>
        <family val="2"/>
        <scheme val="minor"/>
      </rPr>
      <t xml:space="preserve">fixed day services </t>
    </r>
    <r>
      <rPr>
        <b/>
        <sz val="11"/>
        <color theme="1"/>
        <rFont val="Calibri"/>
        <family val="2"/>
        <scheme val="minor"/>
      </rPr>
      <t>held in current year</t>
    </r>
  </si>
  <si>
    <t>Utilisation</t>
  </si>
  <si>
    <r>
      <t xml:space="preserve">No. of </t>
    </r>
    <r>
      <rPr>
        <b/>
        <sz val="11"/>
        <color rgb="FFFF0000"/>
        <rFont val="Calibri"/>
        <family val="2"/>
        <scheme val="minor"/>
      </rPr>
      <t xml:space="preserve">fixed day services </t>
    </r>
    <r>
      <rPr>
        <b/>
        <sz val="11"/>
        <color theme="1"/>
        <rFont val="Calibri"/>
        <family val="2"/>
        <scheme val="minor"/>
      </rPr>
      <t>proposed for next year</t>
    </r>
  </si>
  <si>
    <r>
      <t xml:space="preserve">No. of </t>
    </r>
    <r>
      <rPr>
        <b/>
        <sz val="11"/>
        <color rgb="FFFF0000"/>
        <rFont val="Calibri"/>
        <family val="2"/>
        <scheme val="minor"/>
      </rPr>
      <t xml:space="preserve">fixed day services </t>
    </r>
    <r>
      <rPr>
        <b/>
        <sz val="11"/>
        <color theme="1"/>
        <rFont val="Calibri"/>
        <family val="2"/>
        <scheme val="minor"/>
      </rPr>
      <t>approved for current year</t>
    </r>
  </si>
  <si>
    <r>
      <t>No. of Female Sterilisation</t>
    </r>
    <r>
      <rPr>
        <b/>
        <sz val="11"/>
        <color rgb="FFFF0000"/>
        <rFont val="Calibri"/>
        <family val="2"/>
        <scheme val="minor"/>
      </rPr>
      <t xml:space="preserve"> fixed day services  h</t>
    </r>
    <r>
      <rPr>
        <b/>
        <sz val="11"/>
        <color theme="1"/>
        <rFont val="Calibri"/>
        <family val="2"/>
        <scheme val="minor"/>
      </rPr>
      <t>eld in current year</t>
    </r>
  </si>
  <si>
    <r>
      <t>No. of</t>
    </r>
    <r>
      <rPr>
        <b/>
        <sz val="11"/>
        <color rgb="FFFF0000"/>
        <rFont val="Calibri"/>
        <family val="2"/>
        <scheme val="minor"/>
      </rPr>
      <t xml:space="preserve"> fixed day services </t>
    </r>
    <r>
      <rPr>
        <b/>
        <sz val="11"/>
        <color theme="1"/>
        <rFont val="Calibri"/>
        <family val="2"/>
        <scheme val="minor"/>
      </rPr>
      <t>proposed for next year</t>
    </r>
  </si>
  <si>
    <r>
      <t xml:space="preserve">No. of IUCD </t>
    </r>
    <r>
      <rPr>
        <b/>
        <sz val="11"/>
        <color rgb="FFFF0000"/>
        <rFont val="Calibri"/>
        <family val="2"/>
        <scheme val="minor"/>
      </rPr>
      <t xml:space="preserve">fixed day services </t>
    </r>
    <r>
      <rPr>
        <b/>
        <sz val="11"/>
        <color theme="1"/>
        <rFont val="Calibri"/>
        <family val="2"/>
        <scheme val="minor"/>
      </rPr>
      <t xml:space="preserve"> held in the current year</t>
    </r>
  </si>
  <si>
    <t>At DH Level</t>
  </si>
  <si>
    <t>At SDH level</t>
  </si>
  <si>
    <t>At CHC level</t>
  </si>
  <si>
    <t xml:space="preserve"> At PHC level</t>
  </si>
  <si>
    <t xml:space="preserve"> Others</t>
  </si>
  <si>
    <r>
      <t xml:space="preserve">TOTAL NSV </t>
    </r>
    <r>
      <rPr>
        <b/>
        <sz val="11"/>
        <color rgb="FFFF0000"/>
        <rFont val="Calibri"/>
        <family val="2"/>
        <scheme val="minor"/>
      </rPr>
      <t xml:space="preserve">fixed day services  </t>
    </r>
    <r>
      <rPr>
        <b/>
        <sz val="11"/>
        <color theme="1"/>
        <rFont val="Calibri"/>
        <family val="2"/>
        <scheme val="minor"/>
      </rPr>
      <t>held</t>
    </r>
  </si>
  <si>
    <r>
      <t xml:space="preserve">Total no. of NSVs conducted at </t>
    </r>
    <r>
      <rPr>
        <b/>
        <sz val="11"/>
        <color rgb="FFFF0000"/>
        <rFont val="Calibri"/>
        <family val="2"/>
        <scheme val="minor"/>
      </rPr>
      <t>fixed day services</t>
    </r>
  </si>
  <si>
    <r>
      <t xml:space="preserve">Average no. of NSVs conducted per </t>
    </r>
    <r>
      <rPr>
        <b/>
        <sz val="11"/>
        <color rgb="FFFF0000"/>
        <rFont val="Calibri"/>
        <family val="2"/>
        <scheme val="minor"/>
      </rPr>
      <t>fixed day service site</t>
    </r>
  </si>
  <si>
    <r>
      <t xml:space="preserve">TOTAL Female Sterilisation </t>
    </r>
    <r>
      <rPr>
        <b/>
        <sz val="11"/>
        <color rgb="FFFF0000"/>
        <rFont val="Calibri"/>
        <family val="2"/>
        <scheme val="minor"/>
      </rPr>
      <t>fixed day services</t>
    </r>
    <r>
      <rPr>
        <b/>
        <sz val="11"/>
        <color theme="1"/>
        <rFont val="Calibri"/>
        <family val="2"/>
        <scheme val="minor"/>
      </rPr>
      <t xml:space="preserve"> held</t>
    </r>
  </si>
  <si>
    <r>
      <t xml:space="preserve">Total no. of Female Sterilisations conducted at </t>
    </r>
    <r>
      <rPr>
        <b/>
        <sz val="11"/>
        <color rgb="FFFF0000"/>
        <rFont val="Calibri"/>
        <family val="2"/>
        <scheme val="minor"/>
      </rPr>
      <t xml:space="preserve">fixed day services </t>
    </r>
  </si>
  <si>
    <r>
      <t xml:space="preserve">Average no. of Female Sterilisations conducted per </t>
    </r>
    <r>
      <rPr>
        <b/>
        <sz val="11"/>
        <color rgb="FFFF0000"/>
        <rFont val="Calibri"/>
        <family val="2"/>
        <scheme val="minor"/>
      </rPr>
      <t>fixed day service site</t>
    </r>
  </si>
  <si>
    <r>
      <t xml:space="preserve">TOTAL IUCD </t>
    </r>
    <r>
      <rPr>
        <b/>
        <sz val="11"/>
        <color rgb="FFFF0000"/>
        <rFont val="Calibri"/>
        <family val="2"/>
        <scheme val="minor"/>
      </rPr>
      <t xml:space="preserve">fixed day services </t>
    </r>
    <r>
      <rPr>
        <b/>
        <sz val="11"/>
        <color theme="1"/>
        <rFont val="Calibri"/>
        <family val="2"/>
        <scheme val="minor"/>
      </rPr>
      <t>held</t>
    </r>
  </si>
  <si>
    <r>
      <t xml:space="preserve">Total no. of IUCDs inserted at </t>
    </r>
    <r>
      <rPr>
        <b/>
        <sz val="11"/>
        <color rgb="FFFF0000"/>
        <rFont val="Calibri"/>
        <family val="2"/>
        <scheme val="minor"/>
      </rPr>
      <t xml:space="preserve">fixed day services </t>
    </r>
  </si>
  <si>
    <r>
      <t xml:space="preserve">Average no. of IUCDs inserted per </t>
    </r>
    <r>
      <rPr>
        <b/>
        <sz val="11"/>
        <color rgb="FFFF0000"/>
        <rFont val="Calibri"/>
        <family val="2"/>
        <scheme val="minor"/>
      </rPr>
      <t>fixed day service site</t>
    </r>
  </si>
  <si>
    <t>Camp approach is not recommended and States are encouraged to operationalise FDS services across facilities.</t>
  </si>
  <si>
    <t>Total to give a consolidated state level figure</t>
  </si>
  <si>
    <t>FP Annexure V</t>
  </si>
  <si>
    <t>Stock Position of Contraceptives</t>
  </si>
  <si>
    <t>S.N.</t>
  </si>
  <si>
    <t>Contraceptives</t>
  </si>
  <si>
    <t>Opening Balance</t>
  </si>
  <si>
    <t>Stock Received</t>
  </si>
  <si>
    <t>Stock Utilized*</t>
  </si>
  <si>
    <t>Balance Available</t>
  </si>
  <si>
    <t>Cu IUCD 380 A</t>
  </si>
  <si>
    <t>Cu IUCD 375</t>
  </si>
  <si>
    <t>Injectable MPA (Antara Program)</t>
  </si>
  <si>
    <t>Tubal Rings</t>
  </si>
  <si>
    <t>PTK</t>
  </si>
  <si>
    <t>* - Stock Utilized means the contraceptives/PTK that are actually utilized/issued to the beneficiaries, and not based on stocks issued by warehouses / stores to the facility level / ASHAs</t>
  </si>
  <si>
    <t>FP Annexure VI- Family Plannning Indemnity Scheme</t>
  </si>
  <si>
    <t>Claim Intimation</t>
  </si>
  <si>
    <t>Paid</t>
  </si>
  <si>
    <t>Rejected</t>
  </si>
  <si>
    <t>Out Standing</t>
  </si>
  <si>
    <t>Complication</t>
  </si>
  <si>
    <t>Death</t>
  </si>
  <si>
    <t>Failure</t>
  </si>
  <si>
    <t>Total no. of Claims</t>
  </si>
  <si>
    <t>Amount
(Rs. Lakhs)</t>
  </si>
  <si>
    <t>FP Annexure VII- RMNCH+A Counsellors</t>
  </si>
  <si>
    <t>District Name</t>
  </si>
  <si>
    <t>Number of RMNCH+A Counsellors approved in current year's ROP</t>
  </si>
  <si>
    <t>Number of RMNCH+A Counsellors in place</t>
  </si>
  <si>
    <t>Number of Counsellors trained</t>
  </si>
  <si>
    <t xml:space="preserve">Average Number of Clients counselled per counsellor per month (A)
</t>
  </si>
  <si>
    <t>Average Number of group counselling sessions conducted per counsellor per month (B)</t>
  </si>
  <si>
    <t>A=</t>
  </si>
  <si>
    <t xml:space="preserve">         Number of clients counselled in the year            </t>
  </si>
  <si>
    <t xml:space="preserve">   (no. of months * no. of Counsellors in the district)</t>
  </si>
  <si>
    <t>B=</t>
  </si>
  <si>
    <t xml:space="preserve">         Number of group counselling sessions in the year            </t>
  </si>
  <si>
    <t>Amritsar</t>
  </si>
  <si>
    <t>Barnala</t>
  </si>
  <si>
    <t>Bathinda</t>
  </si>
  <si>
    <t>Faridkot</t>
  </si>
  <si>
    <t>F.G.Sahib</t>
  </si>
  <si>
    <t>Fazilka</t>
  </si>
  <si>
    <t>Ferozpur</t>
  </si>
  <si>
    <t>Gurdaspur</t>
  </si>
  <si>
    <t xml:space="preserve">Hoshiarpur </t>
  </si>
  <si>
    <t>Jalandhar</t>
  </si>
  <si>
    <t>Kapurthala</t>
  </si>
  <si>
    <t>Ludhiana</t>
  </si>
  <si>
    <t>Mansa</t>
  </si>
  <si>
    <t>Moga</t>
  </si>
  <si>
    <t>Mohali</t>
  </si>
  <si>
    <t>Mukatsar</t>
  </si>
  <si>
    <t>Nawanshahar</t>
  </si>
  <si>
    <t>Pathankot</t>
  </si>
  <si>
    <t>Patiala</t>
  </si>
  <si>
    <t>Ropar</t>
  </si>
  <si>
    <t>Sangrur</t>
  </si>
  <si>
    <t>Tarn Taran</t>
  </si>
  <si>
    <t>PUNJAB</t>
  </si>
  <si>
    <t>1.04.2019</t>
  </si>
  <si>
    <t>31.03.2020</t>
  </si>
  <si>
    <t>Yes</t>
  </si>
  <si>
    <t>NA</t>
  </si>
  <si>
    <t>planned</t>
  </si>
  <si>
    <t>125+125</t>
  </si>
  <si>
    <t>5+5</t>
  </si>
  <si>
    <t>N</t>
  </si>
  <si>
    <t>_</t>
  </si>
  <si>
    <t>No fixed day, But When patient come at facility,then IUCD done</t>
  </si>
  <si>
    <t>No</t>
  </si>
  <si>
    <t>counselling done by PP unit staff</t>
  </si>
  <si>
    <t>Condoms (Free Supply)</t>
  </si>
  <si>
    <t>ECP (Free Supply)</t>
  </si>
  <si>
    <t>COC (Mala N) (Free Supply)</t>
  </si>
  <si>
    <t>Centchroman (Chhayya) (Free Supply)</t>
  </si>
  <si>
    <t>Post vacant</t>
  </si>
  <si>
    <t>GMC-0</t>
  </si>
  <si>
    <t>GMC -277</t>
  </si>
  <si>
    <t>GMC-65</t>
  </si>
  <si>
    <t>134 Till October 2020</t>
  </si>
  <si>
    <t>42 Till November</t>
  </si>
  <si>
    <t>Y</t>
  </si>
  <si>
    <t>1 not working</t>
  </si>
  <si>
    <t>Compication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</si>
</sst>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quot;$&quot;#,##0.00_);\(&quot;$&quot;#,##0.00\)"/>
    <numFmt numFmtId="44" formatCode="_(&quot;$&quot;* #,##0.00_);_(&quot;$&quot;* \(#,##0.00\);_(&quot;$&quot;* &quot;-&quot;??_);_(@_)"/>
    <numFmt numFmtId="43" formatCode="_(* #,##0.00_);_(* \(#,##0.00\);_(* &quot;-&quot;??_);_(@_)"/>
    <numFmt numFmtId="164" formatCode="_ * #,##0.00_ ;_ * \-#,##0.00_ ;_ * &quot;-&quot;??_ ;_ @_ "/>
    <numFmt numFmtId="165" formatCode="_(* #,##0_);_(* \(#,##0\);_(* &quot;-&quot;??_);_(@_)"/>
    <numFmt numFmtId="166" formatCode="&quot;Rs.&quot;#,##0_);\(&quot;Rs.&quot;#,##0\)"/>
    <numFmt numFmtId="167" formatCode="_ &quot;Rs.&quot;\ * #,##0.00_ ;_ &quot;Rs.&quot;\ * \-#,##0.00_ ;_ &quot;Rs.&quot;\ * &quot;-&quot;??_ ;_ @_ "/>
    <numFmt numFmtId="168" formatCode="[$-809]General"/>
  </numFmts>
  <fonts count="5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12"/>
      <color theme="1"/>
      <name val="Calibri"/>
      <family val="2"/>
      <scheme val="minor"/>
    </font>
    <font>
      <sz val="11"/>
      <color theme="1"/>
      <name val="Calibri"/>
      <family val="2"/>
    </font>
    <font>
      <b/>
      <sz val="11"/>
      <color theme="1"/>
      <name val="Calibri"/>
      <family val="2"/>
    </font>
    <font>
      <b/>
      <vertAlign val="superscript"/>
      <sz val="11"/>
      <color theme="1"/>
      <name val="Calibri"/>
      <family val="2"/>
    </font>
    <font>
      <b/>
      <sz val="11"/>
      <color theme="1"/>
      <name val="Times New Roman"/>
      <family val="1"/>
    </font>
    <font>
      <sz val="11"/>
      <color indexed="8"/>
      <name val="Calibri"/>
      <family val="2"/>
    </font>
    <font>
      <u/>
      <sz val="10"/>
      <color indexed="12"/>
      <name val="Arial"/>
      <family val="2"/>
    </font>
    <font>
      <sz val="10"/>
      <color indexed="8"/>
      <name val="Arial"/>
      <family val="2"/>
    </font>
    <font>
      <b/>
      <sz val="11"/>
      <color rgb="FFFF0000"/>
      <name val="Calibri"/>
      <family val="2"/>
      <scheme val="minor"/>
    </font>
    <font>
      <sz val="12"/>
      <color theme="1"/>
      <name val="Calibri"/>
      <family val="2"/>
      <scheme val="minor"/>
    </font>
    <font>
      <b/>
      <sz val="13"/>
      <color theme="1"/>
      <name val="Calibri"/>
      <family val="2"/>
      <scheme val="minor"/>
    </font>
    <font>
      <sz val="13"/>
      <color theme="1"/>
      <name val="Calibri"/>
      <family val="2"/>
      <scheme val="minor"/>
    </font>
    <font>
      <b/>
      <sz val="11"/>
      <color rgb="FF000000"/>
      <name val="Calibri"/>
      <family val="2"/>
      <scheme val="minor"/>
    </font>
    <font>
      <b/>
      <vertAlign val="superscript"/>
      <sz val="11"/>
      <color theme="1"/>
      <name val="Calibri"/>
      <family val="2"/>
      <scheme val="minor"/>
    </font>
    <font>
      <sz val="11"/>
      <color rgb="FF000000"/>
      <name val="Calibri"/>
      <family val="2"/>
      <scheme val="minor"/>
    </font>
    <font>
      <i/>
      <sz val="10.4"/>
      <color theme="1"/>
      <name val="Calibri"/>
      <family val="2"/>
    </font>
    <font>
      <b/>
      <sz val="12"/>
      <color rgb="FFFF0000"/>
      <name val="Calibri"/>
      <family val="2"/>
      <scheme val="minor"/>
    </font>
    <font>
      <b/>
      <sz val="14"/>
      <color theme="1"/>
      <name val="Calibri"/>
      <family val="2"/>
      <scheme val="minor"/>
    </font>
    <font>
      <b/>
      <i/>
      <sz val="11"/>
      <color theme="1"/>
      <name val="Calibri"/>
      <family val="2"/>
      <scheme val="minor"/>
    </font>
    <font>
      <b/>
      <sz val="16"/>
      <color theme="1"/>
      <name val="Calibri"/>
      <family val="2"/>
      <scheme val="minor"/>
    </font>
    <font>
      <i/>
      <sz val="10.4"/>
      <color rgb="FF000000"/>
      <name val="Calibri"/>
      <family val="2"/>
    </font>
    <font>
      <i/>
      <sz val="11"/>
      <color theme="1"/>
      <name val="Calibri"/>
      <family val="2"/>
      <scheme val="minor"/>
    </font>
    <font>
      <b/>
      <i/>
      <vertAlign val="superscript"/>
      <sz val="11"/>
      <color theme="1"/>
      <name val="Calibri"/>
      <family val="2"/>
    </font>
    <font>
      <i/>
      <u/>
      <sz val="11"/>
      <color theme="1"/>
      <name val="Calibri"/>
      <family val="2"/>
      <scheme val="minor"/>
    </font>
    <font>
      <sz val="14"/>
      <color theme="1"/>
      <name val="Calibri"/>
      <family val="2"/>
      <scheme val="minor"/>
    </font>
    <font>
      <sz val="14"/>
      <color rgb="FFFF0000"/>
      <name val="Calibri"/>
      <family val="2"/>
      <scheme val="minor"/>
    </font>
    <font>
      <b/>
      <i/>
      <sz val="11"/>
      <color rgb="FF000000"/>
      <name val="Calibri"/>
      <family val="2"/>
      <scheme val="minor"/>
    </font>
    <font>
      <b/>
      <u/>
      <sz val="11"/>
      <color theme="1"/>
      <name val="Calibri"/>
      <family val="2"/>
      <scheme val="minor"/>
    </font>
    <font>
      <u/>
      <sz val="11"/>
      <color indexed="12"/>
      <name val="Calibri"/>
      <family val="2"/>
      <scheme val="minor"/>
    </font>
    <font>
      <sz val="11"/>
      <color rgb="FF000000"/>
      <name val="Calibri"/>
      <family val="2"/>
    </font>
    <font>
      <u/>
      <sz val="11"/>
      <color indexed="12"/>
      <name val="Arial Narrow"/>
      <family val="2"/>
    </font>
    <font>
      <sz val="12"/>
      <name val="Arial Narrow"/>
      <family val="2"/>
    </font>
    <font>
      <b/>
      <sz val="11"/>
      <name val="Arial"/>
      <family val="2"/>
    </font>
    <font>
      <sz val="11"/>
      <name val="Calibri"/>
      <family val="2"/>
      <scheme val="minor"/>
    </font>
  </fonts>
  <fills count="5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bgColor indexed="64"/>
      </patternFill>
    </fill>
    <fill>
      <patternFill patternType="solid">
        <fgColor rgb="FFFFFF00"/>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1"/>
        <bgColor indexed="64"/>
      </patternFill>
    </fill>
    <fill>
      <patternFill patternType="solid">
        <fgColor rgb="FFFFFF00"/>
        <bgColor rgb="FF000000"/>
      </patternFill>
    </fill>
    <fill>
      <patternFill patternType="solid">
        <fgColor theme="8" tint="0.39997558519241921"/>
        <bgColor indexed="64"/>
      </patternFill>
    </fill>
    <fill>
      <patternFill patternType="solid">
        <fgColor theme="5" tint="0.39997558519241921"/>
        <bgColor indexed="64"/>
      </patternFill>
    </fill>
    <fill>
      <patternFill patternType="solid">
        <fgColor rgb="FFD9D9D9"/>
        <bgColor indexed="64"/>
      </patternFill>
    </fill>
    <fill>
      <patternFill patternType="solid">
        <fgColor theme="2" tint="-0.499984740745262"/>
        <bgColor indexed="64"/>
      </patternFill>
    </fill>
    <fill>
      <patternFill patternType="solid">
        <fgColor indexed="43"/>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right/>
      <top/>
      <bottom style="medium">
        <color indexed="64"/>
      </bottom>
      <diagonal/>
    </border>
  </borders>
  <cellStyleXfs count="170">
    <xf numFmtId="0" fontId="0" fillId="0" borderId="0"/>
    <xf numFmtId="0" fontId="18" fillId="0" borderId="0"/>
    <xf numFmtId="0" fontId="18" fillId="0" borderId="0"/>
    <xf numFmtId="0" fontId="18" fillId="0" borderId="0"/>
    <xf numFmtId="0" fontId="18" fillId="0" borderId="0"/>
    <xf numFmtId="0" fontId="20" fillId="0" borderId="0"/>
    <xf numFmtId="0" fontId="1" fillId="9"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7" fillId="11" borderId="0" applyNumberFormat="0" applyBorder="0" applyAlignment="0" applyProtection="0"/>
    <xf numFmtId="0" fontId="17" fillId="15"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17" fillId="27" borderId="0" applyNumberFormat="0" applyBorder="0" applyAlignment="0" applyProtection="0"/>
    <xf numFmtId="0" fontId="17" fillId="31" borderId="0" applyNumberFormat="0" applyBorder="0" applyAlignment="0" applyProtection="0"/>
    <xf numFmtId="0" fontId="17" fillId="8" borderId="0" applyNumberFormat="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7" fillId="3" borderId="0" applyNumberFormat="0" applyBorder="0" applyAlignment="0" applyProtection="0"/>
    <xf numFmtId="0" fontId="11" fillId="6" borderId="4" applyNumberFormat="0" applyAlignment="0" applyProtection="0"/>
    <xf numFmtId="0" fontId="13" fillId="7" borderId="7" applyNumberFormat="0" applyAlignment="0" applyProtection="0"/>
    <xf numFmtId="0" fontId="18"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0" fontId="24" fillId="0" borderId="0" applyFont="0" applyFill="0" applyBorder="0" applyAlignment="0" applyProtection="0"/>
    <xf numFmtId="43" fontId="24" fillId="0" borderId="0" applyFont="0" applyFill="0" applyBorder="0" applyAlignment="0" applyProtection="0"/>
    <xf numFmtId="0" fontId="24" fillId="0" borderId="0" applyFon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43" fontId="18" fillId="0" borderId="0" applyFont="0" applyFill="0" applyBorder="0" applyAlignment="0" applyProtection="0"/>
    <xf numFmtId="164" fontId="24"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7"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24" fillId="0" borderId="0" applyFont="0" applyFill="0" applyBorder="0" applyAlignment="0" applyProtection="0"/>
    <xf numFmtId="0" fontId="24"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43" fontId="24"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43" fontId="24"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44" fontId="18" fillId="0" borderId="0" applyFont="0" applyFill="0" applyBorder="0" applyAlignment="0" applyProtection="0"/>
    <xf numFmtId="167" fontId="1" fillId="0" borderId="0" applyFont="0" applyFill="0" applyBorder="0" applyAlignment="0" applyProtection="0"/>
    <xf numFmtId="0" fontId="15" fillId="0" borderId="0" applyNumberFormat="0" applyFill="0" applyBorder="0" applyAlignment="0" applyProtection="0"/>
    <xf numFmtId="0" fontId="6" fillId="2" borderId="0" applyNumberFormat="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25" fillId="0" borderId="0" applyNumberFormat="0" applyFill="0" applyBorder="0" applyAlignment="0" applyProtection="0">
      <alignment vertical="top"/>
      <protection locked="0"/>
    </xf>
    <xf numFmtId="0" fontId="9" fillId="5" borderId="4" applyNumberFormat="0" applyAlignment="0" applyProtection="0"/>
    <xf numFmtId="0" fontId="12" fillId="0" borderId="6" applyNumberFormat="0" applyFill="0" applyAlignment="0" applyProtection="0"/>
    <xf numFmtId="0" fontId="8" fillId="4" borderId="0" applyNumberFormat="0" applyBorder="0" applyAlignment="0" applyProtection="0"/>
    <xf numFmtId="0" fontId="18" fillId="0" borderId="0"/>
    <xf numFmtId="0" fontId="18" fillId="0" borderId="0"/>
    <xf numFmtId="0" fontId="18" fillId="0" borderId="0"/>
    <xf numFmtId="0" fontId="18" fillId="0" borderId="0">
      <alignment vertical="top"/>
    </xf>
    <xf numFmtId="0" fontId="18" fillId="0" borderId="0"/>
    <xf numFmtId="0" fontId="18" fillId="0" borderId="0"/>
    <xf numFmtId="0" fontId="18" fillId="0" borderId="0"/>
    <xf numFmtId="0" fontId="18" fillId="0" borderId="0"/>
    <xf numFmtId="0" fontId="18" fillId="0" borderId="0"/>
    <xf numFmtId="0" fontId="18" fillId="0" borderId="0">
      <alignment vertical="top"/>
    </xf>
    <xf numFmtId="0" fontId="18" fillId="0" borderId="0">
      <alignment vertical="top"/>
    </xf>
    <xf numFmtId="0" fontId="18" fillId="0" borderId="0">
      <alignment vertical="top"/>
    </xf>
    <xf numFmtId="0" fontId="1" fillId="0" borderId="0"/>
    <xf numFmtId="0" fontId="1" fillId="0" borderId="0"/>
    <xf numFmtId="0" fontId="18" fillId="0" borderId="0"/>
    <xf numFmtId="0" fontId="18" fillId="0" borderId="0">
      <alignment vertical="top"/>
    </xf>
    <xf numFmtId="0" fontId="1" fillId="0" borderId="0"/>
    <xf numFmtId="0" fontId="1" fillId="0" borderId="0"/>
    <xf numFmtId="0" fontId="18" fillId="0" borderId="0">
      <alignment vertical="top"/>
    </xf>
    <xf numFmtId="0" fontId="1" fillId="0" borderId="0"/>
    <xf numFmtId="0" fontId="18" fillId="0" borderId="0"/>
    <xf numFmtId="0" fontId="18" fillId="0" borderId="0"/>
    <xf numFmtId="0" fontId="18" fillId="0" borderId="0"/>
    <xf numFmtId="0" fontId="18" fillId="0" borderId="0">
      <alignment vertical="top"/>
    </xf>
    <xf numFmtId="0" fontId="1" fillId="0" borderId="0"/>
    <xf numFmtId="0" fontId="1" fillId="0" borderId="0"/>
    <xf numFmtId="0" fontId="1" fillId="0" borderId="0"/>
    <xf numFmtId="0" fontId="1" fillId="0" borderId="0"/>
    <xf numFmtId="0" fontId="1" fillId="0" borderId="0"/>
    <xf numFmtId="0" fontId="24" fillId="0" borderId="0"/>
    <xf numFmtId="0" fontId="18" fillId="0" borderId="0"/>
    <xf numFmtId="0" fontId="18" fillId="0" borderId="0"/>
    <xf numFmtId="0" fontId="18" fillId="0" borderId="0"/>
    <xf numFmtId="0" fontId="18" fillId="0" borderId="0"/>
    <xf numFmtId="0" fontId="18" fillId="0" borderId="0"/>
    <xf numFmtId="0" fontId="1" fillId="0" borderId="0"/>
    <xf numFmtId="0" fontId="18" fillId="0" borderId="0">
      <alignment vertical="top"/>
    </xf>
    <xf numFmtId="0" fontId="18" fillId="0" borderId="0"/>
    <xf numFmtId="0" fontId="18" fillId="0" borderId="0">
      <alignment vertical="top"/>
    </xf>
    <xf numFmtId="0" fontId="1" fillId="0" borderId="0"/>
    <xf numFmtId="0" fontId="18" fillId="0" borderId="0">
      <alignment vertical="top"/>
    </xf>
    <xf numFmtId="0" fontId="18" fillId="0" borderId="0"/>
    <xf numFmtId="0" fontId="18" fillId="0" borderId="0">
      <alignment vertical="top"/>
    </xf>
    <xf numFmtId="0" fontId="18" fillId="0" borderId="0"/>
    <xf numFmtId="0" fontId="18" fillId="0" borderId="0"/>
    <xf numFmtId="0" fontId="18" fillId="0" borderId="0"/>
    <xf numFmtId="0" fontId="10" fillId="6" borderId="5" applyNumberFormat="0" applyAlignment="0" applyProtection="0"/>
    <xf numFmtId="9" fontId="18" fillId="0" borderId="0" applyFont="0" applyFill="0" applyBorder="0" applyAlignment="0" applyProtection="0"/>
    <xf numFmtId="9" fontId="24" fillId="0" borderId="0" applyFont="0" applyFill="0" applyBorder="0" applyAlignment="0" applyProtection="0"/>
    <xf numFmtId="0" fontId="26" fillId="0" borderId="0">
      <alignment vertical="top"/>
    </xf>
    <xf numFmtId="0" fontId="2" fillId="0" borderId="0" applyNumberFormat="0" applyFill="0" applyBorder="0" applyAlignment="0" applyProtection="0"/>
    <xf numFmtId="0" fontId="16" fillId="0" borderId="8" applyNumberFormat="0" applyFill="0" applyAlignment="0" applyProtection="0"/>
    <xf numFmtId="0" fontId="14"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8" fillId="0" borderId="0"/>
    <xf numFmtId="0" fontId="47" fillId="0" borderId="0" applyNumberFormat="0" applyFill="0" applyBorder="0" applyAlignment="0" applyProtection="0">
      <alignment horizontal="left" indent="1"/>
    </xf>
    <xf numFmtId="168" fontId="48" fillId="0" borderId="0"/>
    <xf numFmtId="0" fontId="49" fillId="0" borderId="0" applyNumberFormat="0" applyFill="0" applyBorder="0" applyAlignment="0" applyProtection="0"/>
    <xf numFmtId="0" fontId="50" fillId="0" borderId="0"/>
    <xf numFmtId="0" fontId="18" fillId="52" borderId="0"/>
  </cellStyleXfs>
  <cellXfs count="245">
    <xf numFmtId="0" fontId="0" fillId="0" borderId="0" xfId="0"/>
    <xf numFmtId="0" fontId="0" fillId="0" borderId="0" xfId="0" applyFont="1"/>
    <xf numFmtId="0" fontId="0" fillId="0" borderId="0" xfId="0" applyFont="1" applyAlignment="1">
      <alignment horizontal="center" vertical="center"/>
    </xf>
    <xf numFmtId="0" fontId="0" fillId="0" borderId="9" xfId="0" applyFont="1" applyBorder="1" applyAlignment="1">
      <alignment vertical="center"/>
    </xf>
    <xf numFmtId="0" fontId="0" fillId="0" borderId="0" xfId="0" applyFont="1" applyAlignment="1">
      <alignment vertical="center"/>
    </xf>
    <xf numFmtId="0" fontId="16" fillId="0" borderId="9" xfId="0" applyFont="1" applyBorder="1" applyAlignment="1">
      <alignment horizontal="center" vertical="center" wrapText="1"/>
    </xf>
    <xf numFmtId="0" fontId="16" fillId="0" borderId="9" xfId="0" applyFont="1" applyFill="1" applyBorder="1" applyAlignment="1">
      <alignment horizontal="center" vertical="center" wrapText="1"/>
    </xf>
    <xf numFmtId="0" fontId="16" fillId="0" borderId="9" xfId="0" applyFont="1" applyBorder="1" applyAlignment="1">
      <alignment horizontal="center" vertical="center"/>
    </xf>
    <xf numFmtId="0" fontId="16" fillId="0" borderId="9" xfId="0" applyFont="1" applyBorder="1" applyAlignment="1">
      <alignment vertical="center"/>
    </xf>
    <xf numFmtId="0" fontId="16" fillId="36" borderId="9" xfId="0" applyFont="1" applyFill="1" applyBorder="1" applyAlignment="1">
      <alignment horizontal="center" vertical="center" wrapText="1"/>
    </xf>
    <xf numFmtId="0" fontId="16" fillId="37" borderId="9" xfId="0" applyFont="1" applyFill="1" applyBorder="1" applyAlignment="1">
      <alignment horizontal="center" vertical="center" wrapText="1"/>
    </xf>
    <xf numFmtId="0" fontId="16" fillId="38" borderId="9" xfId="0" applyFont="1" applyFill="1" applyBorder="1" applyAlignment="1">
      <alignment horizontal="center" vertical="center" wrapText="1"/>
    </xf>
    <xf numFmtId="0" fontId="19" fillId="0" borderId="0" xfId="0" applyFont="1" applyAlignment="1">
      <alignment vertical="center"/>
    </xf>
    <xf numFmtId="0" fontId="16" fillId="0" borderId="0" xfId="0" applyFont="1" applyAlignment="1">
      <alignment vertical="center"/>
    </xf>
    <xf numFmtId="0" fontId="16" fillId="37" borderId="9" xfId="0" applyFont="1" applyFill="1" applyBorder="1" applyAlignment="1">
      <alignment vertical="center" wrapText="1"/>
    </xf>
    <xf numFmtId="4" fontId="16" fillId="34" borderId="9" xfId="0" applyNumberFormat="1" applyFont="1" applyFill="1" applyBorder="1" applyAlignment="1">
      <alignment vertical="center" wrapText="1"/>
    </xf>
    <xf numFmtId="0" fontId="0" fillId="0" borderId="9" xfId="0" applyFont="1" applyBorder="1" applyAlignment="1">
      <alignment vertical="center" wrapText="1"/>
    </xf>
    <xf numFmtId="0" fontId="16" fillId="0" borderId="12" xfId="0" applyFont="1" applyBorder="1" applyAlignment="1">
      <alignment vertical="center" wrapText="1"/>
    </xf>
    <xf numFmtId="0" fontId="0" fillId="39" borderId="9" xfId="0" applyFont="1" applyFill="1" applyBorder="1" applyAlignment="1">
      <alignment vertical="center"/>
    </xf>
    <xf numFmtId="0" fontId="0" fillId="0" borderId="9" xfId="0" applyFont="1" applyBorder="1" applyAlignment="1">
      <alignment horizontal="center" vertical="center" wrapText="1"/>
    </xf>
    <xf numFmtId="0" fontId="16" fillId="34" borderId="9" xfId="0" applyFont="1" applyFill="1" applyBorder="1" applyAlignment="1">
      <alignment horizontal="center" vertical="center" wrapText="1"/>
    </xf>
    <xf numFmtId="0" fontId="16" fillId="0" borderId="9" xfId="0" applyFont="1" applyBorder="1" applyAlignment="1">
      <alignment vertical="center" wrapText="1"/>
    </xf>
    <xf numFmtId="0" fontId="16" fillId="0" borderId="0" xfId="0" applyFont="1" applyBorder="1" applyAlignment="1">
      <alignment horizontal="left" vertical="center"/>
    </xf>
    <xf numFmtId="0" fontId="16" fillId="0" borderId="0" xfId="0" applyFont="1" applyAlignment="1">
      <alignment horizontal="left" vertical="center"/>
    </xf>
    <xf numFmtId="0" fontId="0" fillId="0" borderId="0" xfId="0" applyFont="1" applyBorder="1" applyAlignment="1">
      <alignment vertical="center"/>
    </xf>
    <xf numFmtId="0" fontId="0" fillId="0" borderId="0" xfId="0" applyFont="1" applyBorder="1" applyAlignment="1">
      <alignment vertical="center" wrapText="1"/>
    </xf>
    <xf numFmtId="0" fontId="0" fillId="0" borderId="0" xfId="0" applyFont="1" applyFill="1" applyAlignment="1">
      <alignment vertical="center"/>
    </xf>
    <xf numFmtId="0" fontId="16" fillId="0" borderId="12" xfId="0" applyFont="1" applyFill="1" applyBorder="1" applyAlignment="1">
      <alignment horizontal="center" vertical="center" wrapText="1"/>
    </xf>
    <xf numFmtId="0" fontId="0" fillId="0" borderId="9" xfId="0" applyFont="1" applyFill="1" applyBorder="1" applyAlignment="1">
      <alignment vertical="center" wrapText="1"/>
    </xf>
    <xf numFmtId="0" fontId="16" fillId="42" borderId="9" xfId="0" applyFont="1" applyFill="1" applyBorder="1" applyAlignment="1">
      <alignment vertical="center" wrapText="1"/>
    </xf>
    <xf numFmtId="0" fontId="16" fillId="35" borderId="9" xfId="0" applyFont="1" applyFill="1" applyBorder="1" applyAlignment="1">
      <alignment vertical="center" wrapText="1"/>
    </xf>
    <xf numFmtId="0" fontId="16" fillId="34" borderId="9" xfId="0" applyFont="1" applyFill="1" applyBorder="1" applyAlignment="1">
      <alignment vertical="center"/>
    </xf>
    <xf numFmtId="0" fontId="16" fillId="0" borderId="9" xfId="0" applyFont="1" applyFill="1" applyBorder="1" applyAlignment="1">
      <alignment vertical="center"/>
    </xf>
    <xf numFmtId="0" fontId="0" fillId="0" borderId="9" xfId="0" applyFont="1" applyFill="1" applyBorder="1" applyAlignment="1">
      <alignment horizontal="left" vertical="center" wrapText="1"/>
    </xf>
    <xf numFmtId="0" fontId="16" fillId="0" borderId="0" xfId="0" applyFont="1" applyBorder="1" applyAlignment="1">
      <alignment vertical="center"/>
    </xf>
    <xf numFmtId="0" fontId="30" fillId="0" borderId="0" xfId="0" applyFont="1"/>
    <xf numFmtId="0" fontId="29" fillId="0" borderId="0" xfId="0" applyFont="1" applyAlignment="1">
      <alignment horizontal="center" vertical="center"/>
    </xf>
    <xf numFmtId="0" fontId="29" fillId="0" borderId="0" xfId="0" applyFont="1" applyFill="1" applyAlignment="1">
      <alignment horizontal="center" vertical="center" wrapText="1"/>
    </xf>
    <xf numFmtId="0" fontId="21" fillId="37" borderId="9"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0" fillId="0" borderId="16" xfId="0" applyFont="1" applyFill="1" applyBorder="1" applyAlignment="1">
      <alignment horizontal="center" vertical="center" wrapText="1"/>
    </xf>
    <xf numFmtId="0" fontId="16" fillId="0" borderId="9" xfId="0" applyFont="1" applyFill="1" applyBorder="1" applyAlignment="1">
      <alignment horizontal="right" vertical="center"/>
    </xf>
    <xf numFmtId="0" fontId="16" fillId="0" borderId="9" xfId="0" applyFont="1" applyFill="1" applyBorder="1" applyAlignment="1">
      <alignment vertical="center" wrapText="1"/>
    </xf>
    <xf numFmtId="0" fontId="31" fillId="0" borderId="9" xfId="0" applyFont="1" applyBorder="1" applyAlignment="1">
      <alignment vertical="center" wrapText="1"/>
    </xf>
    <xf numFmtId="0" fontId="16" fillId="42" borderId="9" xfId="0" applyFont="1" applyFill="1" applyBorder="1" applyAlignment="1">
      <alignment horizontal="center" vertical="center" wrapText="1"/>
    </xf>
    <xf numFmtId="0" fontId="0" fillId="44" borderId="9" xfId="0" applyFont="1" applyFill="1" applyBorder="1" applyAlignment="1">
      <alignment vertical="center" wrapText="1"/>
    </xf>
    <xf numFmtId="0" fontId="0" fillId="44" borderId="9" xfId="0" applyFont="1" applyFill="1" applyBorder="1" applyAlignment="1">
      <alignment vertical="center"/>
    </xf>
    <xf numFmtId="0" fontId="16" fillId="44" borderId="9" xfId="0" applyFont="1" applyFill="1" applyBorder="1" applyAlignment="1">
      <alignment vertical="center" wrapText="1"/>
    </xf>
    <xf numFmtId="0" fontId="29" fillId="0" borderId="0" xfId="0" applyFont="1" applyFill="1" applyAlignment="1">
      <alignment horizontal="center" vertical="center" wrapText="1"/>
    </xf>
    <xf numFmtId="0" fontId="16" fillId="34" borderId="9" xfId="0" applyFont="1" applyFill="1" applyBorder="1" applyAlignment="1">
      <alignment vertical="center" wrapText="1"/>
    </xf>
    <xf numFmtId="0" fontId="0" fillId="0" borderId="0" xfId="0" applyFont="1" applyAlignment="1">
      <alignment wrapText="1"/>
    </xf>
    <xf numFmtId="0" fontId="0" fillId="0" borderId="0" xfId="0" applyFont="1" applyAlignment="1">
      <alignment vertical="center" wrapText="1"/>
    </xf>
    <xf numFmtId="0" fontId="16" fillId="37" borderId="9" xfId="0" applyFont="1" applyFill="1" applyBorder="1" applyAlignment="1">
      <alignment horizontal="center" vertical="center" wrapText="1"/>
    </xf>
    <xf numFmtId="0" fontId="16" fillId="35" borderId="9" xfId="0" applyFont="1" applyFill="1" applyBorder="1" applyAlignment="1">
      <alignment horizontal="center" vertical="center" wrapText="1"/>
    </xf>
    <xf numFmtId="0" fontId="0" fillId="0" borderId="9"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9" xfId="0" applyFont="1" applyBorder="1" applyAlignment="1">
      <alignment horizontal="left" vertical="center" wrapText="1"/>
    </xf>
    <xf numFmtId="0" fontId="16" fillId="0" borderId="9" xfId="0" applyFont="1" applyBorder="1" applyAlignment="1">
      <alignment horizontal="center" vertical="center" wrapText="1"/>
    </xf>
    <xf numFmtId="0" fontId="0" fillId="0" borderId="9" xfId="0" applyFont="1" applyBorder="1" applyAlignment="1">
      <alignment vertical="center" wrapText="1"/>
    </xf>
    <xf numFmtId="0" fontId="16" fillId="0" borderId="0" xfId="0" applyFont="1" applyAlignment="1">
      <alignment horizontal="left" vertical="center"/>
    </xf>
    <xf numFmtId="0" fontId="0" fillId="0" borderId="9" xfId="0" applyBorder="1" applyAlignment="1">
      <alignment horizontal="center" vertical="center" wrapText="1"/>
    </xf>
    <xf numFmtId="0" fontId="0" fillId="0" borderId="9" xfId="0" applyBorder="1"/>
    <xf numFmtId="0" fontId="28" fillId="0" borderId="9" xfId="0" applyFont="1" applyBorder="1" applyAlignment="1">
      <alignment horizontal="center" wrapText="1"/>
    </xf>
    <xf numFmtId="0" fontId="28" fillId="0" borderId="9" xfId="0" applyFont="1" applyBorder="1" applyAlignment="1">
      <alignment horizontal="center" vertical="top" wrapText="1"/>
    </xf>
    <xf numFmtId="0" fontId="28" fillId="0" borderId="9" xfId="0" applyFont="1" applyBorder="1"/>
    <xf numFmtId="0" fontId="33" fillId="0" borderId="9" xfId="0" applyFont="1" applyBorder="1" applyAlignment="1">
      <alignment vertical="center"/>
    </xf>
    <xf numFmtId="0" fontId="31" fillId="0" borderId="9" xfId="0" applyFont="1" applyBorder="1" applyAlignment="1">
      <alignment vertical="center"/>
    </xf>
    <xf numFmtId="0" fontId="16" fillId="0" borderId="0" xfId="0" applyFont="1" applyBorder="1" applyAlignment="1">
      <alignment horizontal="left" vertical="center" wrapText="1"/>
    </xf>
    <xf numFmtId="0" fontId="0" fillId="0" borderId="0" xfId="0" applyFont="1" applyBorder="1" applyAlignment="1">
      <alignment horizontal="center" vertical="center" wrapText="1"/>
    </xf>
    <xf numFmtId="0" fontId="37" fillId="0" borderId="9" xfId="0" applyFont="1" applyBorder="1" applyAlignment="1">
      <alignment horizontal="right" vertical="center" wrapText="1"/>
    </xf>
    <xf numFmtId="0" fontId="0" fillId="0" borderId="19" xfId="0" applyFont="1" applyBorder="1" applyAlignment="1">
      <alignment horizontal="center" vertical="center" wrapText="1"/>
    </xf>
    <xf numFmtId="0" fontId="40" fillId="0" borderId="0" xfId="0" applyFont="1" applyBorder="1" applyAlignment="1">
      <alignment horizontal="left" vertical="center" wrapText="1"/>
    </xf>
    <xf numFmtId="0" fontId="16" fillId="45" borderId="9" xfId="0" applyFont="1" applyFill="1" applyBorder="1" applyAlignment="1">
      <alignment horizontal="center" vertical="center" wrapText="1"/>
    </xf>
    <xf numFmtId="0" fontId="37" fillId="0" borderId="12" xfId="0" applyFont="1" applyBorder="1" applyAlignment="1">
      <alignment horizontal="center" vertical="center" wrapText="1"/>
    </xf>
    <xf numFmtId="0" fontId="37" fillId="37" borderId="9" xfId="0" applyFont="1" applyFill="1" applyBorder="1" applyAlignment="1">
      <alignment vertical="center" wrapText="1"/>
    </xf>
    <xf numFmtId="9" fontId="16" fillId="34" borderId="9" xfId="163" applyFont="1" applyFill="1" applyBorder="1" applyAlignment="1">
      <alignment vertical="center" wrapText="1"/>
    </xf>
    <xf numFmtId="0" fontId="42" fillId="0" borderId="9" xfId="0" applyFont="1" applyBorder="1" applyAlignment="1">
      <alignment horizontal="center" vertical="center" wrapText="1"/>
    </xf>
    <xf numFmtId="9" fontId="0" fillId="34" borderId="9" xfId="163" applyFont="1" applyFill="1" applyBorder="1" applyAlignment="1">
      <alignment horizontal="center" vertical="center" wrapText="1"/>
    </xf>
    <xf numFmtId="0" fontId="37" fillId="37" borderId="10" xfId="0" applyFont="1" applyFill="1" applyBorder="1" applyAlignment="1">
      <alignment vertical="center" wrapText="1"/>
    </xf>
    <xf numFmtId="0" fontId="0" fillId="33" borderId="9" xfId="0" applyFont="1" applyFill="1" applyBorder="1" applyAlignment="1">
      <alignment horizontal="center" vertical="center" wrapText="1"/>
    </xf>
    <xf numFmtId="0" fontId="0" fillId="0" borderId="12" xfId="0" applyFont="1" applyBorder="1" applyAlignment="1">
      <alignment vertical="center" wrapText="1"/>
    </xf>
    <xf numFmtId="0" fontId="0" fillId="33" borderId="12" xfId="0" applyFont="1" applyFill="1" applyBorder="1" applyAlignment="1">
      <alignment horizontal="center" vertical="center" wrapText="1"/>
    </xf>
    <xf numFmtId="0" fontId="16" fillId="0" borderId="0" xfId="0" applyFont="1" applyBorder="1" applyAlignment="1">
      <alignment vertical="center" wrapText="1"/>
    </xf>
    <xf numFmtId="0" fontId="0" fillId="0" borderId="19" xfId="0" applyFont="1" applyBorder="1" applyAlignment="1">
      <alignment vertical="center" wrapText="1"/>
    </xf>
    <xf numFmtId="0" fontId="0" fillId="0" borderId="9" xfId="0" applyFill="1" applyBorder="1" applyAlignment="1">
      <alignment vertical="center" wrapText="1"/>
    </xf>
    <xf numFmtId="0" fontId="0" fillId="46" borderId="9" xfId="0" applyFont="1" applyFill="1" applyBorder="1" applyAlignment="1">
      <alignment vertical="center" wrapText="1"/>
    </xf>
    <xf numFmtId="0" fontId="0" fillId="46" borderId="9" xfId="0" applyFont="1" applyFill="1" applyBorder="1" applyAlignment="1">
      <alignment horizontal="center" vertical="center" wrapText="1"/>
    </xf>
    <xf numFmtId="0" fontId="0" fillId="46" borderId="9" xfId="0" applyFont="1" applyFill="1" applyBorder="1" applyAlignment="1">
      <alignment vertical="center"/>
    </xf>
    <xf numFmtId="0" fontId="0" fillId="0" borderId="19" xfId="0" applyFont="1" applyBorder="1" applyAlignment="1">
      <alignment vertical="center"/>
    </xf>
    <xf numFmtId="0" fontId="19" fillId="32" borderId="9" xfId="0" applyFont="1" applyFill="1" applyBorder="1" applyAlignment="1">
      <alignment vertical="center"/>
    </xf>
    <xf numFmtId="0" fontId="37" fillId="0" borderId="9" xfId="0" applyFont="1" applyBorder="1" applyAlignment="1">
      <alignment horizontal="center" vertical="center" wrapText="1"/>
    </xf>
    <xf numFmtId="0" fontId="20" fillId="47" borderId="0" xfId="0" applyFont="1" applyFill="1" applyBorder="1" applyAlignment="1" applyProtection="1">
      <alignment horizontal="center" vertical="center" wrapText="1"/>
      <protection locked="0"/>
    </xf>
    <xf numFmtId="0" fontId="29" fillId="0" borderId="14" xfId="0" applyFont="1" applyBorder="1" applyAlignment="1">
      <alignment wrapText="1"/>
    </xf>
    <xf numFmtId="0" fontId="29" fillId="0" borderId="17" xfId="0" applyFont="1" applyBorder="1" applyAlignment="1">
      <alignment horizontal="center" wrapText="1"/>
    </xf>
    <xf numFmtId="0" fontId="29" fillId="0" borderId="18" xfId="0" applyFont="1" applyBorder="1" applyAlignment="1">
      <alignment wrapText="1"/>
    </xf>
    <xf numFmtId="0" fontId="19" fillId="41" borderId="9" xfId="0" applyFont="1" applyFill="1" applyBorder="1" applyAlignment="1">
      <alignment horizontal="center" vertical="top" wrapText="1"/>
    </xf>
    <xf numFmtId="0" fontId="19" fillId="35" borderId="9" xfId="0" applyFont="1" applyFill="1" applyBorder="1" applyAlignment="1">
      <alignment horizontal="center" vertical="top" wrapText="1"/>
    </xf>
    <xf numFmtId="0" fontId="19" fillId="0" borderId="9" xfId="0" applyFont="1" applyBorder="1"/>
    <xf numFmtId="0" fontId="19" fillId="0" borderId="9" xfId="0" applyFont="1" applyBorder="1" applyAlignment="1">
      <alignment wrapText="1"/>
    </xf>
    <xf numFmtId="0" fontId="28" fillId="0" borderId="9" xfId="0" applyFont="1" applyBorder="1" applyAlignment="1">
      <alignment wrapText="1"/>
    </xf>
    <xf numFmtId="0" fontId="35" fillId="0" borderId="9" xfId="0" applyFont="1" applyBorder="1"/>
    <xf numFmtId="0" fontId="35" fillId="0" borderId="9" xfId="0" applyFont="1" applyBorder="1" applyAlignment="1">
      <alignment wrapText="1"/>
    </xf>
    <xf numFmtId="0" fontId="35" fillId="0" borderId="18" xfId="0" applyFont="1" applyBorder="1"/>
    <xf numFmtId="0" fontId="35" fillId="0" borderId="13" xfId="0" applyFont="1" applyBorder="1" applyAlignment="1">
      <alignment wrapText="1"/>
    </xf>
    <xf numFmtId="0" fontId="28" fillId="46" borderId="9" xfId="0" applyFont="1" applyFill="1" applyBorder="1" applyAlignment="1">
      <alignment wrapText="1"/>
    </xf>
    <xf numFmtId="0" fontId="28" fillId="34" borderId="9" xfId="0" applyFont="1" applyFill="1" applyBorder="1" applyAlignment="1">
      <alignment horizontal="center" wrapText="1"/>
    </xf>
    <xf numFmtId="0" fontId="38" fillId="0" borderId="0" xfId="0" applyFont="1" applyFill="1" applyBorder="1" applyAlignment="1">
      <alignment horizontal="left" wrapText="1"/>
    </xf>
    <xf numFmtId="0" fontId="36" fillId="0" borderId="0" xfId="0" applyFont="1" applyFill="1" applyBorder="1" applyAlignment="1">
      <alignment horizontal="left" wrapText="1"/>
    </xf>
    <xf numFmtId="0" fontId="40" fillId="0" borderId="0" xfId="0" applyFont="1"/>
    <xf numFmtId="0" fontId="16" fillId="0" borderId="17" xfId="0" applyFont="1" applyBorder="1" applyAlignment="1">
      <alignment vertical="center"/>
    </xf>
    <xf numFmtId="0" fontId="0" fillId="34" borderId="9" xfId="0" applyFont="1" applyFill="1" applyBorder="1" applyAlignment="1">
      <alignment vertical="center"/>
    </xf>
    <xf numFmtId="0" fontId="19" fillId="39" borderId="9" xfId="0" applyFont="1" applyFill="1" applyBorder="1" applyAlignment="1">
      <alignment horizontal="right" vertical="center"/>
    </xf>
    <xf numFmtId="3" fontId="19" fillId="34" borderId="9" xfId="0" applyNumberFormat="1" applyFont="1" applyFill="1" applyBorder="1" applyAlignment="1">
      <alignment horizontal="right" vertical="center"/>
    </xf>
    <xf numFmtId="0" fontId="19" fillId="0" borderId="0" xfId="0" applyFont="1" applyAlignment="1">
      <alignment horizontal="right" vertical="center"/>
    </xf>
    <xf numFmtId="0" fontId="31" fillId="41" borderId="9" xfId="0" applyFont="1" applyFill="1" applyBorder="1" applyAlignment="1">
      <alignment horizontal="center" vertical="center" wrapText="1"/>
    </xf>
    <xf numFmtId="0" fontId="31" fillId="41" borderId="9" xfId="0" applyFont="1" applyFill="1" applyBorder="1" applyAlignment="1">
      <alignment vertical="center" wrapText="1"/>
    </xf>
    <xf numFmtId="0" fontId="31" fillId="41" borderId="9" xfId="0" applyFont="1" applyFill="1" applyBorder="1" applyAlignment="1">
      <alignment horizontal="center" vertical="center"/>
    </xf>
    <xf numFmtId="0" fontId="31" fillId="0" borderId="9" xfId="0" applyFont="1" applyBorder="1" applyAlignment="1">
      <alignment horizontal="left" vertical="top"/>
    </xf>
    <xf numFmtId="0" fontId="27" fillId="0" borderId="9" xfId="0" applyFont="1" applyBorder="1" applyAlignment="1">
      <alignment horizontal="left" vertical="top"/>
    </xf>
    <xf numFmtId="0" fontId="27" fillId="0" borderId="9" xfId="0" applyFont="1" applyBorder="1" applyAlignment="1">
      <alignment horizontal="left" vertical="top" wrapText="1"/>
    </xf>
    <xf numFmtId="0" fontId="31" fillId="0" borderId="9" xfId="0" applyFont="1" applyBorder="1" applyAlignment="1">
      <alignment horizontal="left" vertical="center"/>
    </xf>
    <xf numFmtId="0" fontId="27" fillId="0" borderId="9" xfId="0" applyFont="1" applyBorder="1" applyAlignment="1">
      <alignment horizontal="center" vertical="center"/>
    </xf>
    <xf numFmtId="0" fontId="27" fillId="0" borderId="9" xfId="0" applyFont="1" applyBorder="1" applyAlignment="1">
      <alignment horizontal="left" vertical="center" wrapText="1"/>
    </xf>
    <xf numFmtId="0" fontId="16" fillId="0" borderId="0" xfId="0" applyFont="1" applyBorder="1" applyAlignment="1">
      <alignment horizontal="center" vertical="center"/>
    </xf>
    <xf numFmtId="0" fontId="31" fillId="0" borderId="0" xfId="0" applyFont="1" applyBorder="1" applyAlignment="1">
      <alignment horizontal="left" vertical="center"/>
    </xf>
    <xf numFmtId="0" fontId="33" fillId="0" borderId="0" xfId="0" applyFont="1" applyBorder="1" applyAlignment="1">
      <alignment vertical="center"/>
    </xf>
    <xf numFmtId="0" fontId="19" fillId="0" borderId="0" xfId="0" applyFont="1" applyBorder="1" applyAlignment="1">
      <alignment horizontal="left"/>
    </xf>
    <xf numFmtId="0" fontId="16" fillId="50" borderId="9" xfId="0" applyFont="1" applyFill="1" applyBorder="1" applyAlignment="1">
      <alignment vertical="center" wrapText="1"/>
    </xf>
    <xf numFmtId="0" fontId="33" fillId="44" borderId="9" xfId="0" applyFont="1" applyFill="1" applyBorder="1" applyAlignment="1">
      <alignment vertical="center" wrapText="1"/>
    </xf>
    <xf numFmtId="37" fontId="0" fillId="0" borderId="9" xfId="162" applyNumberFormat="1" applyFont="1" applyBorder="1" applyAlignment="1">
      <alignment vertical="center" wrapText="1"/>
    </xf>
    <xf numFmtId="37" fontId="0" fillId="34" borderId="9" xfId="162" applyNumberFormat="1" applyFont="1" applyFill="1" applyBorder="1" applyAlignment="1">
      <alignment vertical="center" wrapText="1"/>
    </xf>
    <xf numFmtId="4" fontId="0" fillId="0" borderId="9" xfId="0" applyNumberFormat="1" applyFont="1" applyBorder="1" applyAlignment="1">
      <alignment vertical="center" wrapText="1"/>
    </xf>
    <xf numFmtId="0" fontId="31" fillId="51" borderId="9" xfId="0" applyFont="1" applyFill="1" applyBorder="1" applyAlignment="1">
      <alignment vertical="center" wrapText="1"/>
    </xf>
    <xf numFmtId="0" fontId="16" fillId="51" borderId="9" xfId="0" applyFont="1" applyFill="1" applyBorder="1" applyAlignment="1">
      <alignment horizontal="right" vertical="center" wrapText="1"/>
    </xf>
    <xf numFmtId="37" fontId="16" fillId="34" borderId="9" xfId="162" applyNumberFormat="1" applyFont="1" applyFill="1" applyBorder="1" applyAlignment="1">
      <alignment vertical="center" wrapText="1"/>
    </xf>
    <xf numFmtId="0" fontId="16" fillId="34" borderId="0" xfId="0" applyFont="1" applyFill="1" applyAlignment="1">
      <alignment wrapText="1"/>
    </xf>
    <xf numFmtId="0" fontId="16" fillId="38" borderId="9" xfId="0" applyFont="1" applyFill="1" applyBorder="1" applyAlignment="1">
      <alignment vertical="center"/>
    </xf>
    <xf numFmtId="0" fontId="16" fillId="38" borderId="9" xfId="0" applyFont="1" applyFill="1" applyBorder="1" applyAlignment="1">
      <alignment vertical="center" wrapText="1"/>
    </xf>
    <xf numFmtId="0" fontId="16" fillId="38" borderId="9" xfId="0" applyFont="1" applyFill="1" applyBorder="1" applyAlignment="1">
      <alignment horizontal="right" vertical="center"/>
    </xf>
    <xf numFmtId="0" fontId="16" fillId="0" borderId="0" xfId="0" applyFont="1" applyAlignment="1">
      <alignment horizontal="right" vertical="center" wrapText="1"/>
    </xf>
    <xf numFmtId="0" fontId="20" fillId="0" borderId="0" xfId="0" applyFont="1" applyFill="1" applyBorder="1" applyAlignment="1" applyProtection="1">
      <alignment vertical="center" wrapText="1"/>
      <protection locked="0"/>
    </xf>
    <xf numFmtId="1" fontId="51" fillId="32" borderId="9" xfId="1" applyNumberFormat="1" applyFont="1" applyFill="1" applyBorder="1" applyAlignment="1">
      <alignment horizontal="center" vertical="center" wrapText="1"/>
    </xf>
    <xf numFmtId="1" fontId="51" fillId="32" borderId="9" xfId="1" applyNumberFormat="1" applyFont="1" applyFill="1" applyBorder="1" applyAlignment="1">
      <alignment horizontal="left" vertical="center" wrapText="1"/>
    </xf>
    <xf numFmtId="3" fontId="16" fillId="34" borderId="9" xfId="0" applyNumberFormat="1" applyFont="1" applyFill="1" applyBorder="1" applyAlignment="1">
      <alignment horizontal="center" vertical="center" wrapText="1"/>
    </xf>
    <xf numFmtId="0" fontId="0" fillId="0" borderId="9" xfId="0" applyFont="1" applyBorder="1" applyAlignment="1">
      <alignment horizontal="center" vertical="center"/>
    </xf>
    <xf numFmtId="0" fontId="16" fillId="34" borderId="9" xfId="0" applyFont="1" applyFill="1" applyBorder="1" applyAlignment="1">
      <alignment horizontal="center" vertical="center"/>
    </xf>
    <xf numFmtId="0" fontId="36" fillId="0" borderId="9" xfId="0" applyFont="1" applyBorder="1" applyAlignment="1">
      <alignment horizontal="center" wrapText="1"/>
    </xf>
    <xf numFmtId="0" fontId="16" fillId="0" borderId="9" xfId="0" applyFont="1" applyBorder="1" applyAlignment="1">
      <alignment horizontal="center" vertical="center"/>
    </xf>
    <xf numFmtId="0" fontId="27" fillId="0" borderId="12" xfId="0" applyFont="1" applyBorder="1" applyAlignment="1">
      <alignment horizontal="center" vertical="center" wrapText="1"/>
    </xf>
    <xf numFmtId="0" fontId="52" fillId="0" borderId="9" xfId="0" applyFont="1" applyBorder="1" applyAlignment="1">
      <alignment horizontal="center" vertical="center"/>
    </xf>
    <xf numFmtId="0" fontId="52" fillId="0" borderId="9" xfId="0" applyFont="1" applyBorder="1" applyAlignment="1">
      <alignment horizontal="center"/>
    </xf>
    <xf numFmtId="0" fontId="0" fillId="0" borderId="9" xfId="0" applyBorder="1" applyAlignment="1">
      <alignment horizontal="center" vertical="center"/>
    </xf>
    <xf numFmtId="0" fontId="28" fillId="0" borderId="9" xfId="0" applyFont="1" applyBorder="1" applyAlignment="1">
      <alignment horizontal="center" vertical="center"/>
    </xf>
    <xf numFmtId="0" fontId="0" fillId="0" borderId="9" xfId="0" applyFont="1" applyBorder="1" applyAlignment="1">
      <alignment horizontal="center"/>
    </xf>
    <xf numFmtId="0" fontId="0" fillId="33" borderId="9" xfId="0" applyFont="1" applyFill="1" applyBorder="1" applyAlignment="1">
      <alignment horizontal="center" vertical="center"/>
    </xf>
    <xf numFmtId="0" fontId="0" fillId="0" borderId="9" xfId="0" applyBorder="1" applyAlignment="1">
      <alignment horizontal="center"/>
    </xf>
    <xf numFmtId="0" fontId="0" fillId="33" borderId="9" xfId="0" applyFont="1" applyFill="1" applyBorder="1" applyAlignment="1">
      <alignment vertical="center"/>
    </xf>
    <xf numFmtId="0" fontId="0" fillId="33" borderId="9" xfId="0" applyFont="1" applyFill="1" applyBorder="1" applyAlignment="1">
      <alignment vertical="center" wrapText="1"/>
    </xf>
    <xf numFmtId="0" fontId="39" fillId="0" borderId="0" xfId="0" applyFont="1" applyFill="1" applyBorder="1" applyAlignment="1">
      <alignment vertical="center" wrapText="1"/>
    </xf>
    <xf numFmtId="0" fontId="16" fillId="36" borderId="10" xfId="0" applyFont="1" applyFill="1" applyBorder="1" applyAlignment="1">
      <alignment horizontal="center" vertical="center" wrapText="1"/>
    </xf>
    <xf numFmtId="0" fontId="16" fillId="36" borderId="14" xfId="0" applyFont="1" applyFill="1" applyBorder="1" applyAlignment="1">
      <alignment horizontal="center" vertical="center" wrapText="1"/>
    </xf>
    <xf numFmtId="0" fontId="16" fillId="36" borderId="11" xfId="0" applyFont="1" applyFill="1" applyBorder="1" applyAlignment="1">
      <alignment horizontal="center" vertical="center" wrapText="1"/>
    </xf>
    <xf numFmtId="0" fontId="16" fillId="42" borderId="10" xfId="0" applyFont="1" applyFill="1" applyBorder="1" applyAlignment="1">
      <alignment horizontal="center" vertical="center" wrapText="1"/>
    </xf>
    <xf numFmtId="0" fontId="16" fillId="42" borderId="14" xfId="0" applyFont="1" applyFill="1" applyBorder="1" applyAlignment="1">
      <alignment horizontal="center" vertical="center" wrapText="1"/>
    </xf>
    <xf numFmtId="0" fontId="16" fillId="42" borderId="11" xfId="0" applyFont="1" applyFill="1" applyBorder="1" applyAlignment="1">
      <alignment horizontal="center" vertical="center" wrapText="1"/>
    </xf>
    <xf numFmtId="0" fontId="16" fillId="39" borderId="9" xfId="0" applyFont="1" applyFill="1" applyBorder="1" applyAlignment="1">
      <alignment horizontal="center" vertical="center"/>
    </xf>
    <xf numFmtId="0" fontId="16" fillId="0" borderId="12" xfId="0" applyFont="1" applyBorder="1" applyAlignment="1">
      <alignment vertical="center"/>
    </xf>
    <xf numFmtId="0" fontId="16" fillId="0" borderId="16" xfId="0" applyFont="1" applyBorder="1" applyAlignment="1">
      <alignment vertical="center"/>
    </xf>
    <xf numFmtId="0" fontId="16" fillId="42" borderId="12" xfId="0" applyFont="1" applyFill="1" applyBorder="1" applyAlignment="1">
      <alignment horizontal="center" vertical="center" wrapText="1"/>
    </xf>
    <xf numFmtId="0" fontId="16" fillId="42" borderId="16" xfId="0" applyFont="1" applyFill="1" applyBorder="1" applyAlignment="1">
      <alignment horizontal="center" vertical="center" wrapText="1"/>
    </xf>
    <xf numFmtId="0" fontId="16" fillId="37" borderId="10" xfId="0" applyFont="1" applyFill="1" applyBorder="1" applyAlignment="1">
      <alignment horizontal="center" vertical="center" wrapText="1"/>
    </xf>
    <xf numFmtId="0" fontId="16" fillId="37" borderId="14" xfId="0" applyFont="1" applyFill="1" applyBorder="1" applyAlignment="1">
      <alignment horizontal="center" vertical="center" wrapText="1"/>
    </xf>
    <xf numFmtId="0" fontId="16" fillId="37" borderId="11" xfId="0" applyFont="1" applyFill="1" applyBorder="1" applyAlignment="1">
      <alignment horizontal="center" vertical="center" wrapText="1"/>
    </xf>
    <xf numFmtId="0" fontId="29" fillId="0" borderId="0" xfId="0" applyFont="1" applyAlignment="1">
      <alignment horizontal="center" vertical="center"/>
    </xf>
    <xf numFmtId="0" fontId="29" fillId="0" borderId="0" xfId="0" applyFont="1" applyFill="1" applyAlignment="1">
      <alignment horizontal="center" vertical="center" wrapText="1"/>
    </xf>
    <xf numFmtId="0" fontId="0" fillId="0" borderId="9" xfId="0" applyFont="1" applyBorder="1" applyAlignment="1">
      <alignment horizontal="left" vertical="center" wrapText="1"/>
    </xf>
    <xf numFmtId="0" fontId="16" fillId="0" borderId="9" xfId="0" applyFont="1" applyBorder="1" applyAlignment="1">
      <alignment horizontal="center" vertical="center" wrapText="1"/>
    </xf>
    <xf numFmtId="0" fontId="0" fillId="0" borderId="9" xfId="0" applyFont="1" applyBorder="1" applyAlignment="1">
      <alignment vertical="center" wrapText="1"/>
    </xf>
    <xf numFmtId="0" fontId="34" fillId="0" borderId="0" xfId="0" applyFont="1" applyBorder="1" applyAlignment="1">
      <alignment horizontal="left" vertical="center" wrapText="1"/>
    </xf>
    <xf numFmtId="0" fontId="16" fillId="35" borderId="9" xfId="0" applyFont="1" applyFill="1" applyBorder="1" applyAlignment="1">
      <alignment horizontal="left" vertical="center" wrapText="1"/>
    </xf>
    <xf numFmtId="0" fontId="29" fillId="0" borderId="0" xfId="0" applyFont="1" applyAlignment="1">
      <alignment horizontal="right" vertical="center"/>
    </xf>
    <xf numFmtId="0" fontId="16" fillId="0" borderId="0" xfId="0" applyFont="1" applyAlignment="1">
      <alignment horizontal="center" vertical="center"/>
    </xf>
    <xf numFmtId="0" fontId="16" fillId="0" borderId="10" xfId="0" applyFont="1" applyBorder="1" applyAlignment="1">
      <alignment horizontal="left" vertical="center" wrapText="1"/>
    </xf>
    <xf numFmtId="0" fontId="16" fillId="0" borderId="14" xfId="0" applyFont="1" applyBorder="1" applyAlignment="1">
      <alignment horizontal="left" vertical="center" wrapText="1"/>
    </xf>
    <xf numFmtId="0" fontId="16" fillId="0" borderId="11" xfId="0" applyFont="1" applyBorder="1" applyAlignment="1">
      <alignment horizontal="left" vertical="center" wrapText="1"/>
    </xf>
    <xf numFmtId="0" fontId="16" fillId="0" borderId="0" xfId="0" applyFont="1" applyBorder="1" applyAlignment="1">
      <alignment horizontal="center" vertical="center" wrapText="1"/>
    </xf>
    <xf numFmtId="0" fontId="20" fillId="0" borderId="0" xfId="0" applyFont="1" applyFill="1" applyBorder="1" applyAlignment="1" applyProtection="1">
      <alignment horizontal="left" vertical="center" wrapText="1"/>
      <protection locked="0"/>
    </xf>
    <xf numFmtId="0" fontId="16" fillId="45" borderId="12" xfId="0" applyFont="1" applyFill="1" applyBorder="1" applyAlignment="1">
      <alignment horizontal="center" vertical="center" wrapText="1"/>
    </xf>
    <xf numFmtId="0" fontId="16" fillId="45" borderId="16" xfId="0" applyFont="1" applyFill="1" applyBorder="1" applyAlignment="1">
      <alignment horizontal="center" vertical="center" wrapText="1"/>
    </xf>
    <xf numFmtId="0" fontId="16" fillId="45" borderId="9" xfId="0" applyFont="1" applyFill="1" applyBorder="1" applyAlignment="1">
      <alignment horizontal="center" vertical="center" wrapText="1"/>
    </xf>
    <xf numFmtId="0" fontId="36" fillId="32" borderId="10" xfId="0" applyFont="1" applyFill="1" applyBorder="1" applyAlignment="1">
      <alignment horizontal="left" vertical="center"/>
    </xf>
    <xf numFmtId="0" fontId="36" fillId="32" borderId="14" xfId="0" applyFont="1" applyFill="1" applyBorder="1" applyAlignment="1">
      <alignment horizontal="left" vertical="center"/>
    </xf>
    <xf numFmtId="0" fontId="36" fillId="32" borderId="11" xfId="0" applyFont="1" applyFill="1" applyBorder="1" applyAlignment="1">
      <alignment horizontal="left" vertical="center"/>
    </xf>
    <xf numFmtId="0" fontId="0" fillId="0" borderId="10"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11" xfId="0" applyFont="1" applyFill="1" applyBorder="1" applyAlignment="1">
      <alignment horizontal="left" vertical="center" wrapText="1"/>
    </xf>
    <xf numFmtId="0" fontId="0" fillId="0" borderId="9" xfId="0" applyFill="1" applyBorder="1" applyAlignment="1">
      <alignment horizontal="left" vertical="center" wrapText="1"/>
    </xf>
    <xf numFmtId="0" fontId="0" fillId="0" borderId="9"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5" xfId="0" applyFont="1" applyBorder="1" applyAlignment="1">
      <alignment horizontal="center" vertical="center" wrapText="1"/>
    </xf>
    <xf numFmtId="0" fontId="0" fillId="0" borderId="16" xfId="0" applyFont="1" applyBorder="1" applyAlignment="1">
      <alignment horizontal="center" vertical="center" wrapText="1"/>
    </xf>
    <xf numFmtId="0" fontId="19" fillId="35" borderId="10" xfId="0" applyFont="1" applyFill="1" applyBorder="1" applyAlignment="1">
      <alignment horizontal="center" vertical="top" wrapText="1"/>
    </xf>
    <xf numFmtId="0" fontId="19" fillId="35" borderId="11" xfId="0" applyFont="1" applyFill="1" applyBorder="1" applyAlignment="1">
      <alignment horizontal="center" vertical="top" wrapText="1"/>
    </xf>
    <xf numFmtId="0" fontId="19" fillId="32" borderId="18" xfId="0" applyFont="1" applyFill="1" applyBorder="1" applyAlignment="1">
      <alignment horizontal="center" wrapText="1"/>
    </xf>
    <xf numFmtId="0" fontId="19" fillId="32" borderId="13" xfId="0" applyFont="1" applyFill="1" applyBorder="1" applyAlignment="1">
      <alignment horizontal="center" wrapText="1"/>
    </xf>
    <xf numFmtId="0" fontId="29" fillId="0" borderId="17" xfId="0" applyFont="1" applyBorder="1" applyAlignment="1">
      <alignment horizontal="left" wrapText="1"/>
    </xf>
    <xf numFmtId="0" fontId="29" fillId="0" borderId="14" xfId="0" applyFont="1" applyBorder="1" applyAlignment="1">
      <alignment horizontal="left" wrapText="1"/>
    </xf>
    <xf numFmtId="0" fontId="39" fillId="0" borderId="17" xfId="0" applyFont="1" applyFill="1" applyBorder="1" applyAlignment="1">
      <alignment horizontal="left" vertical="center" wrapText="1"/>
    </xf>
    <xf numFmtId="0" fontId="19" fillId="41" borderId="12" xfId="0" applyFont="1" applyFill="1" applyBorder="1" applyAlignment="1">
      <alignment horizontal="center" vertical="top" wrapText="1"/>
    </xf>
    <xf numFmtId="0" fontId="19" fillId="41" borderId="16" xfId="0" applyFont="1" applyFill="1" applyBorder="1" applyAlignment="1">
      <alignment horizontal="center" vertical="top" wrapText="1"/>
    </xf>
    <xf numFmtId="0" fontId="19" fillId="41" borderId="10" xfId="0" applyFont="1" applyFill="1" applyBorder="1" applyAlignment="1">
      <alignment horizontal="center" vertical="top" wrapText="1"/>
    </xf>
    <xf numFmtId="0" fontId="19" fillId="41" borderId="11" xfId="0" applyFont="1" applyFill="1" applyBorder="1" applyAlignment="1">
      <alignment horizontal="center" vertical="top" wrapText="1"/>
    </xf>
    <xf numFmtId="0" fontId="38" fillId="48" borderId="9" xfId="0" applyFont="1" applyFill="1" applyBorder="1" applyAlignment="1">
      <alignment horizontal="left" wrapText="1"/>
    </xf>
    <xf numFmtId="0" fontId="36" fillId="40" borderId="10" xfId="0" applyFont="1" applyFill="1" applyBorder="1" applyAlignment="1">
      <alignment horizontal="left" wrapText="1"/>
    </xf>
    <xf numFmtId="0" fontId="36" fillId="40" borderId="14" xfId="0" applyFont="1" applyFill="1" applyBorder="1" applyAlignment="1">
      <alignment horizontal="left" wrapText="1"/>
    </xf>
    <xf numFmtId="0" fontId="36" fillId="40" borderId="11" xfId="0" applyFont="1" applyFill="1" applyBorder="1" applyAlignment="1">
      <alignment horizontal="left" wrapText="1"/>
    </xf>
    <xf numFmtId="0" fontId="19" fillId="43" borderId="12" xfId="0" applyFont="1" applyFill="1" applyBorder="1" applyAlignment="1">
      <alignment horizontal="center" vertical="top" wrapText="1"/>
    </xf>
    <xf numFmtId="0" fontId="19" fillId="43" borderId="16" xfId="0" applyFont="1" applyFill="1" applyBorder="1" applyAlignment="1">
      <alignment horizontal="center" vertical="top" wrapText="1"/>
    </xf>
    <xf numFmtId="0" fontId="29" fillId="0" borderId="0" xfId="0" applyFont="1" applyBorder="1" applyAlignment="1">
      <alignment horizontal="right"/>
    </xf>
    <xf numFmtId="0" fontId="39" fillId="0" borderId="0" xfId="0" applyFont="1" applyFill="1" applyBorder="1" applyAlignment="1">
      <alignment horizontal="left" vertical="center" wrapText="1"/>
    </xf>
    <xf numFmtId="0" fontId="16" fillId="37" borderId="9" xfId="0" applyFont="1" applyFill="1" applyBorder="1" applyAlignment="1">
      <alignment horizontal="center" vertical="center" wrapText="1"/>
    </xf>
    <xf numFmtId="0" fontId="16" fillId="37" borderId="9" xfId="0" applyFont="1" applyFill="1" applyBorder="1" applyAlignment="1">
      <alignment horizontal="center" vertical="top" wrapText="1"/>
    </xf>
    <xf numFmtId="0" fontId="16" fillId="49" borderId="9" xfId="0" applyFont="1" applyFill="1" applyBorder="1" applyAlignment="1">
      <alignment horizontal="left"/>
    </xf>
    <xf numFmtId="0" fontId="16" fillId="37" borderId="9" xfId="0" applyFont="1" applyFill="1" applyBorder="1" applyAlignment="1">
      <alignment horizontal="left" vertical="top" wrapText="1"/>
    </xf>
    <xf numFmtId="0" fontId="29" fillId="0" borderId="0" xfId="0" applyFont="1" applyAlignment="1">
      <alignment horizontal="left" vertical="center"/>
    </xf>
    <xf numFmtId="0" fontId="16" fillId="39" borderId="9" xfId="0" applyFont="1" applyFill="1" applyBorder="1" applyAlignment="1">
      <alignment horizontal="center" vertical="center" wrapText="1"/>
    </xf>
    <xf numFmtId="0" fontId="16" fillId="38" borderId="9" xfId="0" applyFont="1" applyFill="1" applyBorder="1" applyAlignment="1">
      <alignment horizontal="center" vertical="center" wrapText="1"/>
    </xf>
    <xf numFmtId="0" fontId="0" fillId="0" borderId="0" xfId="0" applyFont="1" applyAlignment="1">
      <alignment horizontal="left" vertical="center" wrapText="1"/>
    </xf>
    <xf numFmtId="0" fontId="16" fillId="42" borderId="9" xfId="0" applyFont="1" applyFill="1" applyBorder="1" applyAlignment="1">
      <alignment horizontal="center" vertical="center" wrapText="1"/>
    </xf>
    <xf numFmtId="0" fontId="16" fillId="38" borderId="12" xfId="0" applyFont="1" applyFill="1" applyBorder="1" applyAlignment="1">
      <alignment horizontal="center" vertical="center" wrapText="1"/>
    </xf>
    <xf numFmtId="0" fontId="16" fillId="38" borderId="16" xfId="0" applyFont="1" applyFill="1" applyBorder="1" applyAlignment="1">
      <alignment horizontal="center" vertical="center" wrapText="1"/>
    </xf>
    <xf numFmtId="0" fontId="16" fillId="37" borderId="12" xfId="0" applyFont="1" applyFill="1" applyBorder="1" applyAlignment="1">
      <alignment horizontal="center" vertical="center" wrapText="1"/>
    </xf>
    <xf numFmtId="0" fontId="16" fillId="37" borderId="16" xfId="0" applyFont="1" applyFill="1" applyBorder="1" applyAlignment="1">
      <alignment horizontal="center" vertical="center" wrapText="1"/>
    </xf>
    <xf numFmtId="0" fontId="45" fillId="0" borderId="0" xfId="0" applyFont="1" applyFill="1" applyBorder="1" applyAlignment="1">
      <alignment horizontal="left" vertical="center" wrapText="1"/>
    </xf>
    <xf numFmtId="0" fontId="16" fillId="0" borderId="0" xfId="0" applyFont="1" applyAlignment="1">
      <alignment horizontal="center"/>
    </xf>
    <xf numFmtId="0" fontId="31" fillId="41" borderId="9" xfId="0" applyFont="1" applyFill="1" applyBorder="1" applyAlignment="1">
      <alignment horizontal="center" vertical="center"/>
    </xf>
    <xf numFmtId="0" fontId="31" fillId="0" borderId="10" xfId="0" applyFont="1" applyBorder="1" applyAlignment="1">
      <alignment horizontal="center" vertical="center"/>
    </xf>
    <xf numFmtId="0" fontId="31" fillId="0" borderId="14" xfId="0" applyFont="1" applyBorder="1" applyAlignment="1">
      <alignment horizontal="center" vertical="center"/>
    </xf>
    <xf numFmtId="0" fontId="31" fillId="0" borderId="11" xfId="0" applyFont="1" applyBorder="1" applyAlignment="1">
      <alignment horizontal="center" vertical="center"/>
    </xf>
    <xf numFmtId="0" fontId="19" fillId="0" borderId="0" xfId="0" applyFont="1" applyBorder="1" applyAlignment="1">
      <alignment horizontal="left"/>
    </xf>
    <xf numFmtId="0" fontId="16" fillId="50" borderId="9" xfId="0" applyFont="1" applyFill="1" applyBorder="1" applyAlignment="1">
      <alignment horizontal="center" vertical="center" wrapText="1"/>
    </xf>
    <xf numFmtId="0" fontId="19" fillId="0" borderId="20" xfId="0" applyFont="1" applyBorder="1" applyAlignment="1">
      <alignment horizontal="left" vertical="center"/>
    </xf>
    <xf numFmtId="0" fontId="46" fillId="0" borderId="0" xfId="0" applyFont="1" applyAlignment="1">
      <alignment horizontal="left" vertical="center" wrapText="1"/>
    </xf>
    <xf numFmtId="0" fontId="16" fillId="0" borderId="0" xfId="0" applyFont="1" applyAlignment="1">
      <alignment horizontal="left" vertical="center" wrapText="1"/>
    </xf>
    <xf numFmtId="0" fontId="16" fillId="0" borderId="0" xfId="0" applyFont="1" applyAlignment="1">
      <alignment horizontal="left" vertical="center"/>
    </xf>
  </cellXfs>
  <cellStyles count="170">
    <cellStyle name="20% - Accent1 2" xfId="6"/>
    <cellStyle name="20% - Accent2 2" xfId="7"/>
    <cellStyle name="20% - Accent3 2" xfId="8"/>
    <cellStyle name="20% - Accent4 2" xfId="9"/>
    <cellStyle name="20% - Accent5 2" xfId="10"/>
    <cellStyle name="20% - Accent6 2" xfId="11"/>
    <cellStyle name="40% - Accent1 2" xfId="12"/>
    <cellStyle name="40% - Accent2 2" xfId="13"/>
    <cellStyle name="40% - Accent3 2" xfId="14"/>
    <cellStyle name="40% - Accent4 2" xfId="15"/>
    <cellStyle name="40% - Accent5 2" xfId="16"/>
    <cellStyle name="40% - Accent6 2" xfId="17"/>
    <cellStyle name="60% - Accent1 2" xfId="18"/>
    <cellStyle name="60% - Accent2 2" xfId="19"/>
    <cellStyle name="60% - Accent3 2" xfId="20"/>
    <cellStyle name="60% - Accent4 2" xfId="21"/>
    <cellStyle name="60% - Accent5 2" xfId="22"/>
    <cellStyle name="60% - Accent6 2" xfId="23"/>
    <cellStyle name="Accent1 2" xfId="24"/>
    <cellStyle name="Accent2 2" xfId="25"/>
    <cellStyle name="Accent3 2" xfId="26"/>
    <cellStyle name="Accent4 2" xfId="27"/>
    <cellStyle name="Accent5 2" xfId="28"/>
    <cellStyle name="Accent6 2" xfId="29"/>
    <cellStyle name="Bad 2" xfId="30"/>
    <cellStyle name="Calculation 2" xfId="31"/>
    <cellStyle name="Check Cell 2" xfId="32"/>
    <cellStyle name="Comma" xfId="162" builtinId="3"/>
    <cellStyle name="Comma 10" xfId="33"/>
    <cellStyle name="Comma 11" xfId="34"/>
    <cellStyle name="Comma 11 2" xfId="35"/>
    <cellStyle name="Comma 11 2 2" xfId="36"/>
    <cellStyle name="Comma 11 2 2 2" xfId="37"/>
    <cellStyle name="Comma 11 2 2 3" xfId="38"/>
    <cellStyle name="Comma 11 2 2 6" xfId="39"/>
    <cellStyle name="Comma 11 3" xfId="40"/>
    <cellStyle name="Comma 12" xfId="41"/>
    <cellStyle name="Comma 12 2" xfId="42"/>
    <cellStyle name="Comma 13" xfId="43"/>
    <cellStyle name="Comma 14" xfId="44"/>
    <cellStyle name="Comma 15" xfId="45"/>
    <cellStyle name="Comma 16" xfId="46"/>
    <cellStyle name="Comma 16 2" xfId="47"/>
    <cellStyle name="Comma 17" xfId="48"/>
    <cellStyle name="Comma 17 2" xfId="49"/>
    <cellStyle name="Comma 17 3" xfId="50"/>
    <cellStyle name="Comma 17 4" xfId="51"/>
    <cellStyle name="Comma 18" xfId="52"/>
    <cellStyle name="Comma 19" xfId="53"/>
    <cellStyle name="Comma 2" xfId="54"/>
    <cellStyle name="Comma 2 2" xfId="55"/>
    <cellStyle name="Comma 2 2 2" xfId="56"/>
    <cellStyle name="Comma 2 2 3" xfId="57"/>
    <cellStyle name="Comma 2 2 3 2" xfId="58"/>
    <cellStyle name="Comma 2 2 3 3" xfId="59"/>
    <cellStyle name="Comma 2 2 3 6" xfId="60"/>
    <cellStyle name="Comma 2 3" xfId="61"/>
    <cellStyle name="Comma 2 3 2" xfId="62"/>
    <cellStyle name="Comma 2 4" xfId="63"/>
    <cellStyle name="Comma 2 4 2" xfId="64"/>
    <cellStyle name="Comma 2 5" xfId="65"/>
    <cellStyle name="Comma 2 5 2" xfId="66"/>
    <cellStyle name="Comma 2 6" xfId="67"/>
    <cellStyle name="Comma 2 6 2" xfId="68"/>
    <cellStyle name="Comma 2 7" xfId="69"/>
    <cellStyle name="Comma 2 7 2" xfId="70"/>
    <cellStyle name="Comma 2 8" xfId="71"/>
    <cellStyle name="Comma 20" xfId="72"/>
    <cellStyle name="Comma 20 2" xfId="73"/>
    <cellStyle name="Comma 21" xfId="74"/>
    <cellStyle name="Comma 22" xfId="75"/>
    <cellStyle name="Comma 24" xfId="76"/>
    <cellStyle name="Comma 3" xfId="77"/>
    <cellStyle name="Comma 3 2" xfId="78"/>
    <cellStyle name="Comma 3 2 2" xfId="79"/>
    <cellStyle name="Comma 3 2 3" xfId="80"/>
    <cellStyle name="Comma 3 2 7" xfId="81"/>
    <cellStyle name="Comma 3 3" xfId="82"/>
    <cellStyle name="Comma 3 3 2" xfId="83"/>
    <cellStyle name="Comma 3 4" xfId="84"/>
    <cellStyle name="Comma 3 4 2" xfId="85"/>
    <cellStyle name="Comma 3 5" xfId="86"/>
    <cellStyle name="Comma 4" xfId="87"/>
    <cellStyle name="Comma 4 2" xfId="88"/>
    <cellStyle name="Comma 4 3" xfId="89"/>
    <cellStyle name="Comma 5" xfId="90"/>
    <cellStyle name="Comma 5 2" xfId="91"/>
    <cellStyle name="Comma 6" xfId="92"/>
    <cellStyle name="Comma 6 2" xfId="93"/>
    <cellStyle name="Comma 7" xfId="94"/>
    <cellStyle name="Comma 8" xfId="95"/>
    <cellStyle name="Comma 9" xfId="96"/>
    <cellStyle name="Ctx_Hyperlink" xfId="165"/>
    <cellStyle name="Currency 2" xfId="97"/>
    <cellStyle name="Currency 3" xfId="98"/>
    <cellStyle name="Excel Built-in Normal" xfId="166"/>
    <cellStyle name="Explanatory Text 2" xfId="99"/>
    <cellStyle name="Good 2" xfId="100"/>
    <cellStyle name="Heading 1 2" xfId="101"/>
    <cellStyle name="Heading 2 2" xfId="102"/>
    <cellStyle name="Heading 3 2" xfId="103"/>
    <cellStyle name="Heading 4 2" xfId="104"/>
    <cellStyle name="Hyperlink 2" xfId="105"/>
    <cellStyle name="Hyperlink 2 2" xfId="167"/>
    <cellStyle name="Input 2" xfId="106"/>
    <cellStyle name="Linked Cell 2" xfId="107"/>
    <cellStyle name="Neutral 2" xfId="108"/>
    <cellStyle name="Normal" xfId="0" builtinId="0"/>
    <cellStyle name="Normal 10" xfId="3"/>
    <cellStyle name="Normal 11" xfId="109"/>
    <cellStyle name="Normal 12" xfId="110"/>
    <cellStyle name="Normal 13" xfId="111"/>
    <cellStyle name="Normal 14" xfId="112"/>
    <cellStyle name="Normal 15" xfId="113"/>
    <cellStyle name="Normal 16" xfId="114"/>
    <cellStyle name="Normal 17" xfId="115"/>
    <cellStyle name="Normal 18" xfId="116"/>
    <cellStyle name="Normal 19" xfId="117"/>
    <cellStyle name="Normal 2" xfId="118"/>
    <cellStyle name="Normal 2 2" xfId="119"/>
    <cellStyle name="Normal 2 2 2" xfId="120"/>
    <cellStyle name="Normal 2 2 2 2" xfId="121"/>
    <cellStyle name="Normal 2 2 5" xfId="122"/>
    <cellStyle name="Normal 2 3" xfId="1"/>
    <cellStyle name="Normal 2 3 2" xfId="168"/>
    <cellStyle name="Normal 2 4" xfId="5"/>
    <cellStyle name="Normal 2 4 2" xfId="123"/>
    <cellStyle name="Normal 20" xfId="124"/>
    <cellStyle name="Normal 20 2" xfId="125"/>
    <cellStyle name="Normal 21" xfId="126"/>
    <cellStyle name="Normal 22" xfId="127"/>
    <cellStyle name="Normal 23" xfId="128"/>
    <cellStyle name="Normal 24" xfId="129"/>
    <cellStyle name="Normal 25" xfId="130"/>
    <cellStyle name="Normal 26" xfId="131"/>
    <cellStyle name="Normal 3" xfId="132"/>
    <cellStyle name="Normal 3 2" xfId="133"/>
    <cellStyle name="Normal 3 2 2" xfId="134"/>
    <cellStyle name="Normal 3 3" xfId="135"/>
    <cellStyle name="Normal 3 4" xfId="136"/>
    <cellStyle name="Normal 3 5" xfId="137"/>
    <cellStyle name="Normal 3 6" xfId="164"/>
    <cellStyle name="Normal 3_Approved PIP 2010-11" xfId="138"/>
    <cellStyle name="Normal 4" xfId="139"/>
    <cellStyle name="Normal 4 2" xfId="140"/>
    <cellStyle name="Normal 4 2 2" xfId="141"/>
    <cellStyle name="Normal 4 3" xfId="142"/>
    <cellStyle name="Normal 4_Orissa_PIP_Final_Dr_Srivastav-_Modifed_on_16th_May_Anil" xfId="143"/>
    <cellStyle name="Normal 5" xfId="144"/>
    <cellStyle name="Normal 5 2" xfId="145"/>
    <cellStyle name="Normal 5 3" xfId="146"/>
    <cellStyle name="Normal 5_Orissa_PIP_Final_Dr_Srivastav-_Modifed_on_16th_May_Anil" xfId="147"/>
    <cellStyle name="Normal 53" xfId="148"/>
    <cellStyle name="Normal 6" xfId="2"/>
    <cellStyle name="Normal 6 2" xfId="149"/>
    <cellStyle name="Normal 6 3" xfId="150"/>
    <cellStyle name="Normal 6_Financial Proposal 1st jan 2011" xfId="151"/>
    <cellStyle name="Normal 7" xfId="152"/>
    <cellStyle name="Normal 7 2" xfId="153"/>
    <cellStyle name="Normal 8" xfId="4"/>
    <cellStyle name="Normal 9" xfId="154"/>
    <cellStyle name="Output 2" xfId="155"/>
    <cellStyle name="Percent" xfId="163" builtinId="5"/>
    <cellStyle name="Percent 2" xfId="156"/>
    <cellStyle name="Percent 3" xfId="157"/>
    <cellStyle name="Style 1" xfId="158"/>
    <cellStyle name="Title 2" xfId="159"/>
    <cellStyle name="Total 2" xfId="160"/>
    <cellStyle name="Warning Text 2" xfId="161"/>
    <cellStyle name="YELLOW" xfId="1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Documents/Users/Krishna/Desktop/Updated%20National%20RBSK%20MPR%20Forma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p/Documents/RBSK-%20Revised%20Format%201606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reening"/>
      <sheetName val="Service access"/>
      <sheetName val="Lists3"/>
      <sheetName val="Cutomize"/>
      <sheetName val="Sheet1"/>
    </sheetNames>
    <sheetDataSet>
      <sheetData sheetId="0"/>
      <sheetData sheetId="1"/>
      <sheetData sheetId="2">
        <row r="4">
          <cell r="B4" t="str">
            <v>_Select State_</v>
          </cell>
          <cell r="AN4" t="str">
            <v>_Select Month_</v>
          </cell>
          <cell r="AR4" t="str">
            <v>Select No of Districts</v>
          </cell>
        </row>
        <row r="5">
          <cell r="B5" t="str">
            <v>AndhraPradesh</v>
          </cell>
          <cell r="AN5" t="str">
            <v>January</v>
          </cell>
          <cell r="AR5">
            <v>1</v>
          </cell>
        </row>
        <row r="6">
          <cell r="B6" t="str">
            <v>ANIslands</v>
          </cell>
          <cell r="AN6" t="str">
            <v>February</v>
          </cell>
          <cell r="AR6">
            <v>2</v>
          </cell>
        </row>
        <row r="7">
          <cell r="B7" t="str">
            <v>ArunachalPradesh</v>
          </cell>
          <cell r="AN7" t="str">
            <v>March</v>
          </cell>
          <cell r="AR7">
            <v>3</v>
          </cell>
        </row>
        <row r="8">
          <cell r="B8" t="str">
            <v>Assam</v>
          </cell>
          <cell r="AN8" t="str">
            <v>April</v>
          </cell>
          <cell r="AR8">
            <v>4</v>
          </cell>
        </row>
        <row r="9">
          <cell r="B9" t="str">
            <v>Bihar</v>
          </cell>
          <cell r="AN9" t="str">
            <v>May</v>
          </cell>
          <cell r="AR9">
            <v>5</v>
          </cell>
        </row>
        <row r="10">
          <cell r="B10" t="str">
            <v>Chandigarh</v>
          </cell>
          <cell r="AN10" t="str">
            <v>June</v>
          </cell>
          <cell r="AR10">
            <v>6</v>
          </cell>
        </row>
        <row r="11">
          <cell r="B11" t="str">
            <v>Chhattisgarh</v>
          </cell>
          <cell r="AN11" t="str">
            <v>July</v>
          </cell>
          <cell r="AR11">
            <v>7</v>
          </cell>
        </row>
        <row r="12">
          <cell r="B12" t="str">
            <v>DadraNagarHaveli</v>
          </cell>
          <cell r="AN12" t="str">
            <v>August</v>
          </cell>
          <cell r="AR12">
            <v>8</v>
          </cell>
        </row>
        <row r="13">
          <cell r="B13" t="str">
            <v>DamanDiu</v>
          </cell>
          <cell r="AN13" t="str">
            <v>September</v>
          </cell>
          <cell r="AR13">
            <v>9</v>
          </cell>
        </row>
        <row r="14">
          <cell r="B14" t="str">
            <v>Delhi</v>
          </cell>
          <cell r="AN14" t="str">
            <v>October</v>
          </cell>
          <cell r="AR14">
            <v>10</v>
          </cell>
        </row>
        <row r="15">
          <cell r="B15" t="str">
            <v>Goa</v>
          </cell>
          <cell r="AN15" t="str">
            <v>November</v>
          </cell>
          <cell r="AR15">
            <v>11</v>
          </cell>
        </row>
        <row r="16">
          <cell r="B16" t="str">
            <v>Gujarat</v>
          </cell>
          <cell r="AN16" t="str">
            <v>December</v>
          </cell>
          <cell r="AR16">
            <v>12</v>
          </cell>
        </row>
        <row r="17">
          <cell r="B17" t="str">
            <v>Haryana</v>
          </cell>
          <cell r="AR17">
            <v>13</v>
          </cell>
        </row>
        <row r="18">
          <cell r="B18" t="str">
            <v>HimachalPradesh</v>
          </cell>
          <cell r="AR18">
            <v>14</v>
          </cell>
        </row>
        <row r="19">
          <cell r="B19" t="str">
            <v>JammuKashmir</v>
          </cell>
          <cell r="AR19">
            <v>15</v>
          </cell>
        </row>
        <row r="20">
          <cell r="B20" t="str">
            <v>Jharkhand</v>
          </cell>
          <cell r="AR20">
            <v>16</v>
          </cell>
        </row>
        <row r="21">
          <cell r="B21" t="str">
            <v>Karnataka</v>
          </cell>
          <cell r="AR21">
            <v>17</v>
          </cell>
        </row>
        <row r="22">
          <cell r="B22" t="str">
            <v>Kerala</v>
          </cell>
          <cell r="AR22">
            <v>18</v>
          </cell>
        </row>
        <row r="23">
          <cell r="B23" t="str">
            <v>Lakshadweep</v>
          </cell>
          <cell r="AR23">
            <v>19</v>
          </cell>
        </row>
        <row r="24">
          <cell r="B24" t="str">
            <v>MadhyaPradesh</v>
          </cell>
          <cell r="AR24">
            <v>20</v>
          </cell>
        </row>
        <row r="25">
          <cell r="B25" t="str">
            <v>Maharashtra</v>
          </cell>
          <cell r="AR25">
            <v>21</v>
          </cell>
        </row>
        <row r="26">
          <cell r="B26" t="str">
            <v>Manipur</v>
          </cell>
          <cell r="AR26">
            <v>22</v>
          </cell>
        </row>
        <row r="27">
          <cell r="B27" t="str">
            <v>Meghalaya</v>
          </cell>
          <cell r="AR27">
            <v>23</v>
          </cell>
        </row>
        <row r="28">
          <cell r="B28" t="str">
            <v>Mizoram</v>
          </cell>
          <cell r="AR28">
            <v>24</v>
          </cell>
        </row>
        <row r="29">
          <cell r="B29" t="str">
            <v>Nagaland</v>
          </cell>
          <cell r="AR29">
            <v>25</v>
          </cell>
        </row>
        <row r="30">
          <cell r="B30" t="str">
            <v>Odisha</v>
          </cell>
          <cell r="AR30">
            <v>26</v>
          </cell>
        </row>
        <row r="31">
          <cell r="B31" t="str">
            <v>Puducherry</v>
          </cell>
          <cell r="AR31">
            <v>27</v>
          </cell>
        </row>
        <row r="32">
          <cell r="B32" t="str">
            <v>Punjab</v>
          </cell>
          <cell r="AR32">
            <v>28</v>
          </cell>
        </row>
        <row r="33">
          <cell r="B33" t="str">
            <v>Rajasthan</v>
          </cell>
          <cell r="AR33">
            <v>29</v>
          </cell>
        </row>
        <row r="34">
          <cell r="B34" t="str">
            <v>Sikkim</v>
          </cell>
          <cell r="AR34">
            <v>30</v>
          </cell>
        </row>
        <row r="35">
          <cell r="B35" t="str">
            <v>TamilNadu</v>
          </cell>
          <cell r="AR35">
            <v>31</v>
          </cell>
        </row>
        <row r="36">
          <cell r="B36" t="str">
            <v>Telangana</v>
          </cell>
          <cell r="AR36">
            <v>32</v>
          </cell>
        </row>
        <row r="37">
          <cell r="B37" t="str">
            <v>Tripura</v>
          </cell>
          <cell r="AR37">
            <v>33</v>
          </cell>
        </row>
        <row r="38">
          <cell r="B38" t="str">
            <v>UP</v>
          </cell>
          <cell r="AR38">
            <v>34</v>
          </cell>
        </row>
        <row r="39">
          <cell r="B39" t="str">
            <v>Uttarakhand</v>
          </cell>
          <cell r="AR39">
            <v>35</v>
          </cell>
        </row>
        <row r="40">
          <cell r="B40" t="str">
            <v>WestBengal</v>
          </cell>
          <cell r="AR40">
            <v>36</v>
          </cell>
        </row>
        <row r="41">
          <cell r="AR41">
            <v>37</v>
          </cell>
        </row>
        <row r="42">
          <cell r="AR42">
            <v>38</v>
          </cell>
        </row>
        <row r="43">
          <cell r="AR43">
            <v>39</v>
          </cell>
        </row>
        <row r="44">
          <cell r="AR44">
            <v>40</v>
          </cell>
        </row>
        <row r="45">
          <cell r="AR45">
            <v>41</v>
          </cell>
        </row>
        <row r="46">
          <cell r="AR46">
            <v>42</v>
          </cell>
        </row>
        <row r="47">
          <cell r="AR47">
            <v>43</v>
          </cell>
        </row>
        <row r="48">
          <cell r="AR48">
            <v>44</v>
          </cell>
        </row>
        <row r="49">
          <cell r="AR49">
            <v>45</v>
          </cell>
        </row>
        <row r="50">
          <cell r="AR50">
            <v>46</v>
          </cell>
        </row>
        <row r="51">
          <cell r="AR51">
            <v>47</v>
          </cell>
        </row>
        <row r="52">
          <cell r="AR52">
            <v>48</v>
          </cell>
        </row>
        <row r="53">
          <cell r="AR53">
            <v>49</v>
          </cell>
        </row>
        <row r="54">
          <cell r="AR54">
            <v>50</v>
          </cell>
        </row>
        <row r="55">
          <cell r="AR55">
            <v>51</v>
          </cell>
        </row>
        <row r="56">
          <cell r="AR56">
            <v>52</v>
          </cell>
        </row>
        <row r="57">
          <cell r="AR57">
            <v>53</v>
          </cell>
        </row>
        <row r="58">
          <cell r="AR58">
            <v>54</v>
          </cell>
        </row>
        <row r="59">
          <cell r="AR59">
            <v>55</v>
          </cell>
        </row>
        <row r="60">
          <cell r="AR60">
            <v>56</v>
          </cell>
        </row>
        <row r="61">
          <cell r="AR61">
            <v>57</v>
          </cell>
        </row>
        <row r="62">
          <cell r="AR62">
            <v>58</v>
          </cell>
        </row>
        <row r="63">
          <cell r="AR63">
            <v>59</v>
          </cell>
        </row>
        <row r="64">
          <cell r="AR64">
            <v>60</v>
          </cell>
        </row>
        <row r="65">
          <cell r="AR65">
            <v>61</v>
          </cell>
        </row>
        <row r="66">
          <cell r="AR66">
            <v>62</v>
          </cell>
        </row>
        <row r="67">
          <cell r="AR67">
            <v>63</v>
          </cell>
        </row>
        <row r="68">
          <cell r="AR68">
            <v>64</v>
          </cell>
        </row>
        <row r="69">
          <cell r="AR69">
            <v>65</v>
          </cell>
        </row>
        <row r="70">
          <cell r="AR70">
            <v>66</v>
          </cell>
        </row>
        <row r="71">
          <cell r="AR71">
            <v>67</v>
          </cell>
        </row>
        <row r="72">
          <cell r="AR72">
            <v>68</v>
          </cell>
        </row>
        <row r="73">
          <cell r="AR73">
            <v>69</v>
          </cell>
        </row>
        <row r="74">
          <cell r="AR74">
            <v>70</v>
          </cell>
        </row>
        <row r="75">
          <cell r="AR75">
            <v>71</v>
          </cell>
        </row>
        <row r="76">
          <cell r="AR76">
            <v>72</v>
          </cell>
        </row>
        <row r="77">
          <cell r="AR77">
            <v>73</v>
          </cell>
        </row>
        <row r="78">
          <cell r="AR78">
            <v>74</v>
          </cell>
        </row>
        <row r="79">
          <cell r="AR79">
            <v>75</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_I DP"/>
      <sheetName val="Form_I DP Cumulative"/>
      <sheetName val="Form_II ASHAs,HBNC"/>
      <sheetName val="Form_II ASHAs,HBNC cumulative"/>
      <sheetName val="Form_III MHT"/>
      <sheetName val="Compiled report RBSK Screening"/>
      <sheetName val="Service access"/>
    </sheetNames>
    <sheetDataSet>
      <sheetData sheetId="0"/>
      <sheetData sheetId="1"/>
      <sheetData sheetId="2"/>
      <sheetData sheetId="3"/>
      <sheetData sheetId="4"/>
      <sheetData sheetId="5"/>
      <sheetData sheetId="6">
        <row r="10">
          <cell r="D10">
            <v>0</v>
          </cell>
        </row>
        <row r="12">
          <cell r="D12">
            <v>0</v>
          </cell>
        </row>
        <row r="14">
          <cell r="D14">
            <v>0</v>
          </cell>
        </row>
        <row r="16">
          <cell r="D16">
            <v>0</v>
          </cell>
        </row>
        <row r="18">
          <cell r="D18">
            <v>0</v>
          </cell>
        </row>
        <row r="20">
          <cell r="D20">
            <v>0</v>
          </cell>
        </row>
        <row r="22">
          <cell r="D22">
            <v>0</v>
          </cell>
        </row>
        <row r="24">
          <cell r="D24">
            <v>0</v>
          </cell>
        </row>
        <row r="26">
          <cell r="D26">
            <v>0</v>
          </cell>
        </row>
        <row r="28">
          <cell r="D28">
            <v>0</v>
          </cell>
        </row>
        <row r="30">
          <cell r="D30">
            <v>0</v>
          </cell>
        </row>
        <row r="32">
          <cell r="D32">
            <v>0</v>
          </cell>
        </row>
        <row r="34">
          <cell r="D34">
            <v>0</v>
          </cell>
        </row>
        <row r="36">
          <cell r="D36">
            <v>0</v>
          </cell>
        </row>
        <row r="38">
          <cell r="D38">
            <v>0</v>
          </cell>
        </row>
        <row r="40">
          <cell r="D40">
            <v>0</v>
          </cell>
        </row>
        <row r="42">
          <cell r="D42">
            <v>0</v>
          </cell>
        </row>
        <row r="44">
          <cell r="D44">
            <v>0</v>
          </cell>
        </row>
        <row r="46">
          <cell r="D46">
            <v>0</v>
          </cell>
        </row>
        <row r="48">
          <cell r="D48">
            <v>0</v>
          </cell>
        </row>
        <row r="50">
          <cell r="D50">
            <v>0</v>
          </cell>
        </row>
        <row r="52">
          <cell r="D52">
            <v>0</v>
          </cell>
        </row>
        <row r="54">
          <cell r="D54">
            <v>0</v>
          </cell>
        </row>
        <row r="56">
          <cell r="D56">
            <v>0</v>
          </cell>
        </row>
        <row r="58">
          <cell r="D58">
            <v>0</v>
          </cell>
        </row>
        <row r="60">
          <cell r="D60">
            <v>0</v>
          </cell>
        </row>
        <row r="62">
          <cell r="D62">
            <v>0</v>
          </cell>
        </row>
        <row r="64">
          <cell r="D64">
            <v>0</v>
          </cell>
        </row>
        <row r="66">
          <cell r="D66">
            <v>0</v>
          </cell>
        </row>
        <row r="68">
          <cell r="D68">
            <v>0</v>
          </cell>
        </row>
        <row r="70">
          <cell r="D70">
            <v>0</v>
          </cell>
        </row>
        <row r="72">
          <cell r="D72">
            <v>0</v>
          </cell>
        </row>
        <row r="74">
          <cell r="D74">
            <v>0</v>
          </cell>
        </row>
        <row r="76">
          <cell r="D76">
            <v>0</v>
          </cell>
        </row>
        <row r="78">
          <cell r="D78">
            <v>0</v>
          </cell>
        </row>
        <row r="80">
          <cell r="D80">
            <v>0</v>
          </cell>
        </row>
        <row r="82">
          <cell r="D82">
            <v>0</v>
          </cell>
        </row>
        <row r="84">
          <cell r="D84">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zoomScale="80" zoomScaleNormal="80" workbookViewId="0">
      <pane ySplit="8" topLeftCell="A9" activePane="bottomLeft" state="frozen"/>
      <selection pane="bottomLeft" activeCell="R20" sqref="R20"/>
    </sheetView>
  </sheetViews>
  <sheetFormatPr defaultColWidth="9.140625" defaultRowHeight="15" x14ac:dyDescent="0.25"/>
  <cols>
    <col min="1" max="1" width="6.85546875" style="4" customWidth="1"/>
    <col min="2" max="2" width="29.85546875" style="4" customWidth="1"/>
    <col min="3" max="3" width="17.42578125" style="4" bestFit="1" customWidth="1"/>
    <col min="4" max="4" width="20.28515625" style="4" customWidth="1"/>
    <col min="5" max="5" width="17.7109375" style="4" customWidth="1"/>
    <col min="6" max="6" width="12.85546875" style="4" customWidth="1"/>
    <col min="7" max="7" width="13.42578125" style="4" customWidth="1"/>
    <col min="8" max="8" width="12.140625" style="4" customWidth="1"/>
    <col min="9" max="9" width="15.85546875" style="4" customWidth="1"/>
    <col min="10" max="10" width="13.42578125" style="4" customWidth="1"/>
    <col min="11" max="11" width="15.140625" style="4" customWidth="1"/>
    <col min="12" max="12" width="13.42578125" style="4" customWidth="1"/>
    <col min="13" max="13" width="15.140625" style="4" customWidth="1"/>
    <col min="14" max="16384" width="9.140625" style="4"/>
  </cols>
  <sheetData>
    <row r="1" spans="1:12" ht="17.25" x14ac:dyDescent="0.25">
      <c r="A1" s="173" t="s">
        <v>50</v>
      </c>
      <c r="B1" s="173"/>
      <c r="C1" s="173"/>
      <c r="D1" s="173"/>
      <c r="E1" s="173"/>
      <c r="F1" s="36"/>
      <c r="G1" s="36"/>
      <c r="H1" s="36"/>
      <c r="I1" s="36"/>
      <c r="J1" s="36"/>
      <c r="K1" s="36"/>
      <c r="L1" s="36"/>
    </row>
    <row r="2" spans="1:12" ht="21" customHeight="1" x14ac:dyDescent="0.25">
      <c r="A2" s="174" t="s">
        <v>22</v>
      </c>
      <c r="B2" s="174"/>
      <c r="C2" s="174"/>
      <c r="D2" s="174"/>
      <c r="E2" s="174"/>
      <c r="F2" s="37"/>
      <c r="G2" s="37"/>
      <c r="H2" s="37"/>
      <c r="I2" s="37"/>
      <c r="J2" s="37"/>
      <c r="K2" s="37"/>
      <c r="L2" s="37"/>
    </row>
    <row r="3" spans="1:12" ht="21" customHeight="1" x14ac:dyDescent="0.25">
      <c r="A3" s="178" t="s">
        <v>51</v>
      </c>
      <c r="B3" s="178"/>
      <c r="C3" s="178"/>
      <c r="D3" s="178"/>
      <c r="E3" s="178"/>
      <c r="F3" s="178"/>
      <c r="G3" s="178"/>
      <c r="H3" s="48"/>
      <c r="I3" s="48"/>
      <c r="J3" s="48"/>
      <c r="K3" s="48"/>
      <c r="L3" s="48"/>
    </row>
    <row r="4" spans="1:12" x14ac:dyDescent="0.25">
      <c r="A4" s="13"/>
      <c r="B4" s="8" t="s">
        <v>7</v>
      </c>
      <c r="C4" s="165" t="s">
        <v>257</v>
      </c>
      <c r="D4" s="165"/>
    </row>
    <row r="5" spans="1:12" x14ac:dyDescent="0.25">
      <c r="A5" s="13"/>
      <c r="B5" s="8" t="s">
        <v>23</v>
      </c>
      <c r="C5" s="165">
        <v>22</v>
      </c>
      <c r="D5" s="165"/>
    </row>
    <row r="6" spans="1:12" x14ac:dyDescent="0.25">
      <c r="A6" s="13"/>
      <c r="B6" s="166" t="s">
        <v>18</v>
      </c>
      <c r="C6" s="8" t="s">
        <v>20</v>
      </c>
      <c r="D6" s="18" t="s">
        <v>258</v>
      </c>
    </row>
    <row r="7" spans="1:12" x14ac:dyDescent="0.25">
      <c r="B7" s="167"/>
      <c r="C7" s="8" t="s">
        <v>21</v>
      </c>
      <c r="D7" s="18" t="s">
        <v>259</v>
      </c>
    </row>
    <row r="8" spans="1:12" x14ac:dyDescent="0.25">
      <c r="B8" s="34"/>
      <c r="C8" s="34"/>
      <c r="D8" s="34"/>
    </row>
    <row r="9" spans="1:12" x14ac:dyDescent="0.25">
      <c r="A9" s="23" t="s">
        <v>29</v>
      </c>
    </row>
    <row r="10" spans="1:12" x14ac:dyDescent="0.25">
      <c r="A10" s="29" t="s">
        <v>14</v>
      </c>
      <c r="B10" s="162" t="s">
        <v>8</v>
      </c>
      <c r="C10" s="163"/>
      <c r="D10" s="163"/>
      <c r="E10" s="164"/>
    </row>
    <row r="11" spans="1:12" ht="15.75" customHeight="1" x14ac:dyDescent="0.25">
      <c r="A11" s="5">
        <v>1</v>
      </c>
      <c r="B11" s="175" t="s">
        <v>24</v>
      </c>
      <c r="C11" s="175"/>
      <c r="D11" s="175"/>
      <c r="E11" s="144">
        <v>22</v>
      </c>
      <c r="F11" s="24"/>
    </row>
    <row r="12" spans="1:12" x14ac:dyDescent="0.25">
      <c r="A12" s="176">
        <v>2</v>
      </c>
      <c r="B12" s="177" t="s">
        <v>25</v>
      </c>
      <c r="C12" s="175" t="s">
        <v>9</v>
      </c>
      <c r="D12" s="175"/>
      <c r="E12" s="144">
        <v>22</v>
      </c>
      <c r="F12" s="24"/>
    </row>
    <row r="13" spans="1:12" x14ac:dyDescent="0.25">
      <c r="A13" s="176"/>
      <c r="B13" s="177"/>
      <c r="C13" s="175" t="s">
        <v>10</v>
      </c>
      <c r="D13" s="175"/>
      <c r="E13" s="144">
        <v>10</v>
      </c>
      <c r="F13" s="24"/>
    </row>
    <row r="14" spans="1:12" ht="15" customHeight="1" x14ac:dyDescent="0.25">
      <c r="A14" s="5">
        <v>3</v>
      </c>
      <c r="B14" s="175" t="s">
        <v>11</v>
      </c>
      <c r="C14" s="175"/>
      <c r="D14" s="175"/>
      <c r="E14" s="144" t="s">
        <v>260</v>
      </c>
      <c r="F14" s="24"/>
    </row>
    <row r="15" spans="1:12" x14ac:dyDescent="0.25">
      <c r="A15" s="4" t="s">
        <v>28</v>
      </c>
    </row>
    <row r="17" spans="1:13" x14ac:dyDescent="0.25">
      <c r="A17" s="23" t="s">
        <v>30</v>
      </c>
    </row>
    <row r="18" spans="1:13" ht="31.5" customHeight="1" x14ac:dyDescent="0.25">
      <c r="A18" s="168" t="s">
        <v>14</v>
      </c>
      <c r="B18" s="168" t="s">
        <v>12</v>
      </c>
      <c r="C18" s="170" t="s">
        <v>26</v>
      </c>
      <c r="D18" s="171"/>
      <c r="E18" s="171"/>
      <c r="F18" s="171"/>
      <c r="G18" s="171"/>
      <c r="H18" s="171"/>
      <c r="I18" s="172"/>
      <c r="J18" s="159" t="s">
        <v>27</v>
      </c>
      <c r="K18" s="160"/>
      <c r="L18" s="160"/>
      <c r="M18" s="161"/>
    </row>
    <row r="19" spans="1:13" ht="122.25" x14ac:dyDescent="0.25">
      <c r="A19" s="169"/>
      <c r="B19" s="169"/>
      <c r="C19" s="10" t="s">
        <v>31</v>
      </c>
      <c r="D19" s="10" t="s">
        <v>44</v>
      </c>
      <c r="E19" s="38" t="s">
        <v>45</v>
      </c>
      <c r="F19" s="38" t="s">
        <v>33</v>
      </c>
      <c r="G19" s="38" t="s">
        <v>36</v>
      </c>
      <c r="H19" s="38" t="s">
        <v>32</v>
      </c>
      <c r="I19" s="38" t="s">
        <v>37</v>
      </c>
      <c r="J19" s="9" t="s">
        <v>46</v>
      </c>
      <c r="K19" s="9" t="s">
        <v>49</v>
      </c>
      <c r="L19" s="9" t="s">
        <v>47</v>
      </c>
      <c r="M19" s="9" t="s">
        <v>48</v>
      </c>
    </row>
    <row r="20" spans="1:13" s="26" customFormat="1" ht="30" x14ac:dyDescent="0.25">
      <c r="A20" s="40">
        <v>1</v>
      </c>
      <c r="B20" s="33" t="s">
        <v>38</v>
      </c>
      <c r="C20" s="6">
        <v>3</v>
      </c>
      <c r="D20" s="6">
        <v>1</v>
      </c>
      <c r="E20" s="39">
        <v>2</v>
      </c>
      <c r="F20" s="39">
        <v>3</v>
      </c>
      <c r="G20" s="39">
        <v>2</v>
      </c>
      <c r="H20" s="39">
        <v>3</v>
      </c>
      <c r="I20" s="39">
        <v>3</v>
      </c>
      <c r="J20" s="6">
        <v>360</v>
      </c>
      <c r="K20" s="20"/>
      <c r="L20" s="6">
        <v>82</v>
      </c>
      <c r="M20" s="20"/>
    </row>
    <row r="21" spans="1:13" s="26" customFormat="1" ht="30" x14ac:dyDescent="0.25">
      <c r="A21" s="40">
        <v>2</v>
      </c>
      <c r="B21" s="33" t="s">
        <v>43</v>
      </c>
      <c r="C21" s="6">
        <v>22</v>
      </c>
      <c r="D21" s="6">
        <v>18</v>
      </c>
      <c r="E21" s="39">
        <v>19</v>
      </c>
      <c r="F21" s="39">
        <v>20</v>
      </c>
      <c r="G21" s="39">
        <v>20</v>
      </c>
      <c r="H21" s="39">
        <v>21</v>
      </c>
      <c r="I21" s="39">
        <v>22</v>
      </c>
      <c r="J21" s="6">
        <v>1894</v>
      </c>
      <c r="K21" s="20"/>
      <c r="L21" s="6">
        <v>220</v>
      </c>
      <c r="M21" s="20"/>
    </row>
    <row r="22" spans="1:13" s="26" customFormat="1" x14ac:dyDescent="0.25">
      <c r="A22" s="40">
        <v>3</v>
      </c>
      <c r="B22" s="33" t="s">
        <v>39</v>
      </c>
      <c r="C22" s="6">
        <v>41</v>
      </c>
      <c r="D22" s="6">
        <v>34</v>
      </c>
      <c r="E22" s="39">
        <v>22</v>
      </c>
      <c r="F22" s="39">
        <v>33</v>
      </c>
      <c r="G22" s="39">
        <v>33</v>
      </c>
      <c r="H22" s="39">
        <v>35</v>
      </c>
      <c r="I22" s="39">
        <v>37</v>
      </c>
      <c r="J22" s="6">
        <v>2045</v>
      </c>
      <c r="K22" s="20"/>
      <c r="L22" s="6">
        <v>119</v>
      </c>
      <c r="M22" s="20"/>
    </row>
    <row r="23" spans="1:13" s="26" customFormat="1" ht="30" x14ac:dyDescent="0.25">
      <c r="A23" s="40">
        <v>4</v>
      </c>
      <c r="B23" s="33" t="s">
        <v>40</v>
      </c>
      <c r="C23" s="6">
        <v>128</v>
      </c>
      <c r="D23" s="6">
        <v>80</v>
      </c>
      <c r="E23" s="39">
        <v>38</v>
      </c>
      <c r="F23" s="39">
        <v>66</v>
      </c>
      <c r="G23" s="39">
        <v>65</v>
      </c>
      <c r="H23" s="39">
        <v>66</v>
      </c>
      <c r="I23" s="39">
        <v>59</v>
      </c>
      <c r="J23" s="6">
        <v>633</v>
      </c>
      <c r="K23" s="20"/>
      <c r="L23" s="6">
        <v>8</v>
      </c>
      <c r="M23" s="20"/>
    </row>
    <row r="24" spans="1:13" s="26" customFormat="1" x14ac:dyDescent="0.25">
      <c r="A24" s="40">
        <v>5</v>
      </c>
      <c r="B24" s="33" t="s">
        <v>41</v>
      </c>
      <c r="C24" s="6">
        <v>175</v>
      </c>
      <c r="D24" s="6">
        <v>46</v>
      </c>
      <c r="E24" s="39">
        <v>3</v>
      </c>
      <c r="F24" s="39">
        <v>4</v>
      </c>
      <c r="G24" s="39">
        <v>15</v>
      </c>
      <c r="H24" s="39">
        <v>12</v>
      </c>
      <c r="I24" s="39">
        <v>7</v>
      </c>
      <c r="J24" s="6">
        <v>42</v>
      </c>
      <c r="K24" s="20"/>
      <c r="L24" s="6">
        <v>0</v>
      </c>
      <c r="M24" s="20"/>
    </row>
    <row r="25" spans="1:13" s="26" customFormat="1" x14ac:dyDescent="0.25">
      <c r="A25" s="40">
        <v>6</v>
      </c>
      <c r="B25" s="33" t="s">
        <v>42</v>
      </c>
      <c r="C25" s="6">
        <v>238</v>
      </c>
      <c r="D25" s="6">
        <v>17</v>
      </c>
      <c r="E25" s="39">
        <v>11</v>
      </c>
      <c r="F25" s="39">
        <v>0</v>
      </c>
      <c r="G25" s="39">
        <v>11</v>
      </c>
      <c r="H25" s="39">
        <v>3</v>
      </c>
      <c r="I25" s="39">
        <v>0</v>
      </c>
      <c r="J25" s="6">
        <v>0</v>
      </c>
      <c r="K25" s="20"/>
      <c r="L25" s="6">
        <v>0</v>
      </c>
      <c r="M25" s="20"/>
    </row>
    <row r="26" spans="1:13" x14ac:dyDescent="0.25">
      <c r="A26" s="19">
        <v>7</v>
      </c>
      <c r="B26" s="16" t="s">
        <v>13</v>
      </c>
      <c r="C26" s="5">
        <v>778</v>
      </c>
      <c r="D26" s="5">
        <v>570</v>
      </c>
      <c r="E26" s="6">
        <v>342</v>
      </c>
      <c r="F26" s="6">
        <v>722</v>
      </c>
      <c r="G26" s="6">
        <v>674</v>
      </c>
      <c r="H26" s="6">
        <v>652</v>
      </c>
      <c r="I26" s="6">
        <v>724</v>
      </c>
      <c r="J26" s="6">
        <v>20484</v>
      </c>
      <c r="K26" s="20"/>
      <c r="L26" s="6">
        <v>912</v>
      </c>
      <c r="M26" s="20"/>
    </row>
    <row r="27" spans="1:13" s="26" customFormat="1" x14ac:dyDescent="0.25">
      <c r="A27" s="32"/>
      <c r="B27" s="41" t="s">
        <v>16</v>
      </c>
      <c r="C27" s="145">
        <f>SUM(C20:C26)</f>
        <v>1385</v>
      </c>
      <c r="D27" s="145">
        <f t="shared" ref="D27:J27" si="0">SUM(D20:D26)</f>
        <v>766</v>
      </c>
      <c r="E27" s="145">
        <f t="shared" si="0"/>
        <v>437</v>
      </c>
      <c r="F27" s="145">
        <f t="shared" si="0"/>
        <v>848</v>
      </c>
      <c r="G27" s="145">
        <f t="shared" si="0"/>
        <v>820</v>
      </c>
      <c r="H27" s="145">
        <f t="shared" si="0"/>
        <v>792</v>
      </c>
      <c r="I27" s="145">
        <f t="shared" si="0"/>
        <v>852</v>
      </c>
      <c r="J27" s="145">
        <f t="shared" si="0"/>
        <v>25458</v>
      </c>
      <c r="K27" s="145"/>
      <c r="L27" s="145">
        <f>SUM(L20:L26)</f>
        <v>1341</v>
      </c>
      <c r="M27" s="145"/>
    </row>
    <row r="28" spans="1:13" x14ac:dyDescent="0.25">
      <c r="A28" s="34" t="s">
        <v>34</v>
      </c>
      <c r="B28" s="24" t="s">
        <v>35</v>
      </c>
      <c r="C28" s="34"/>
      <c r="D28" s="34"/>
      <c r="E28" s="34"/>
      <c r="F28" s="22"/>
      <c r="G28" s="22"/>
      <c r="H28" s="22"/>
      <c r="I28" s="22"/>
      <c r="J28" s="22"/>
      <c r="K28" s="22"/>
      <c r="L28" s="22"/>
    </row>
  </sheetData>
  <mergeCells count="17">
    <mergeCell ref="A18:A19"/>
    <mergeCell ref="B18:B19"/>
    <mergeCell ref="C18:I18"/>
    <mergeCell ref="A1:E1"/>
    <mergeCell ref="A2:E2"/>
    <mergeCell ref="B11:D11"/>
    <mergeCell ref="A12:A13"/>
    <mergeCell ref="B12:B13"/>
    <mergeCell ref="C12:D12"/>
    <mergeCell ref="C13:D13"/>
    <mergeCell ref="B14:D14"/>
    <mergeCell ref="A3:G3"/>
    <mergeCell ref="J18:M18"/>
    <mergeCell ref="B10:E10"/>
    <mergeCell ref="C4:D4"/>
    <mergeCell ref="C5:D5"/>
    <mergeCell ref="B6:B7"/>
  </mergeCells>
  <pageMargins left="0.7" right="0.7" top="0.75" bottom="0.75" header="0.3" footer="0.3"/>
  <pageSetup paperSize="5"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BreakPreview" zoomScale="60" zoomScaleNormal="100" workbookViewId="0">
      <selection activeCell="F46" sqref="F46"/>
    </sheetView>
  </sheetViews>
  <sheetFormatPr defaultColWidth="9.140625" defaultRowHeight="15" x14ac:dyDescent="0.25"/>
  <cols>
    <col min="1" max="1" width="12.85546875" style="4" customWidth="1"/>
    <col min="2" max="2" width="50" style="4" customWidth="1"/>
    <col min="3" max="3" width="19.42578125" style="4" customWidth="1"/>
    <col min="4" max="4" width="15.42578125" style="4" customWidth="1"/>
    <col min="5" max="5" width="15" style="4" bestFit="1" customWidth="1"/>
    <col min="6" max="6" width="40.42578125" style="4" customWidth="1"/>
    <col min="7" max="7" width="50.7109375" style="4" customWidth="1"/>
    <col min="8" max="16384" width="9.140625" style="4"/>
  </cols>
  <sheetData>
    <row r="1" spans="1:7" ht="17.25" x14ac:dyDescent="0.25">
      <c r="A1" s="180" t="s">
        <v>59</v>
      </c>
      <c r="B1" s="180"/>
      <c r="C1" s="180"/>
      <c r="D1" s="180"/>
      <c r="E1" s="180"/>
      <c r="F1" s="180"/>
      <c r="G1" s="59"/>
    </row>
    <row r="2" spans="1:7" ht="15" customHeight="1" x14ac:dyDescent="0.25">
      <c r="A2" s="158" t="s">
        <v>51</v>
      </c>
      <c r="B2" s="158"/>
      <c r="C2" s="158"/>
      <c r="D2" s="158"/>
      <c r="E2" s="158"/>
      <c r="F2" s="158"/>
      <c r="G2" s="158"/>
    </row>
    <row r="3" spans="1:7" x14ac:dyDescent="0.25">
      <c r="A3" s="181" t="s">
        <v>60</v>
      </c>
      <c r="B3" s="181"/>
      <c r="C3" s="181"/>
      <c r="D3" s="181"/>
      <c r="E3" s="181"/>
      <c r="F3" s="181"/>
      <c r="G3" s="59"/>
    </row>
    <row r="4" spans="1:7" x14ac:dyDescent="0.25">
      <c r="A4" s="53" t="s">
        <v>5</v>
      </c>
      <c r="B4" s="30" t="s">
        <v>0</v>
      </c>
      <c r="C4" s="30" t="s">
        <v>61</v>
      </c>
      <c r="D4" s="53" t="s">
        <v>58</v>
      </c>
      <c r="E4" s="67"/>
    </row>
    <row r="5" spans="1:7" x14ac:dyDescent="0.25">
      <c r="A5" s="57">
        <v>1</v>
      </c>
      <c r="B5" s="182" t="s">
        <v>0</v>
      </c>
      <c r="C5" s="183"/>
      <c r="D5" s="184"/>
      <c r="E5" s="67"/>
    </row>
    <row r="6" spans="1:7" x14ac:dyDescent="0.25">
      <c r="A6" s="54">
        <v>1.1000000000000001</v>
      </c>
      <c r="B6" s="28" t="s">
        <v>62</v>
      </c>
      <c r="C6" s="54"/>
      <c r="D6" s="54"/>
      <c r="E6" s="68"/>
      <c r="F6" s="68"/>
      <c r="G6" s="25"/>
    </row>
    <row r="7" spans="1:7" x14ac:dyDescent="0.25">
      <c r="A7" s="54">
        <v>1.2</v>
      </c>
      <c r="B7" s="58" t="s">
        <v>63</v>
      </c>
      <c r="C7" s="54"/>
      <c r="D7" s="54"/>
      <c r="E7" s="68"/>
      <c r="F7" s="68"/>
      <c r="G7" s="25"/>
    </row>
    <row r="8" spans="1:7" x14ac:dyDescent="0.25">
      <c r="A8" s="54" t="s">
        <v>64</v>
      </c>
      <c r="B8" s="56" t="s">
        <v>65</v>
      </c>
      <c r="C8" s="54"/>
      <c r="D8" s="54"/>
      <c r="E8" s="68"/>
      <c r="F8" s="68"/>
      <c r="G8" s="25"/>
    </row>
    <row r="9" spans="1:7" x14ac:dyDescent="0.25">
      <c r="A9" s="57"/>
      <c r="B9" s="69">
        <v>0</v>
      </c>
      <c r="C9" s="54"/>
      <c r="D9" s="54"/>
      <c r="E9" s="68"/>
      <c r="F9" s="68"/>
      <c r="G9" s="25"/>
    </row>
    <row r="10" spans="1:7" x14ac:dyDescent="0.25">
      <c r="A10" s="54"/>
      <c r="B10" s="69">
        <v>1</v>
      </c>
      <c r="C10" s="54"/>
      <c r="D10" s="54"/>
      <c r="E10" s="68"/>
      <c r="F10" s="68"/>
      <c r="G10" s="25"/>
    </row>
    <row r="11" spans="1:7" x14ac:dyDescent="0.25">
      <c r="A11" s="54"/>
      <c r="B11" s="69">
        <v>2</v>
      </c>
      <c r="C11" s="54"/>
      <c r="D11" s="54"/>
      <c r="E11" s="68"/>
      <c r="F11" s="68"/>
      <c r="G11" s="25"/>
    </row>
    <row r="12" spans="1:7" x14ac:dyDescent="0.25">
      <c r="A12" s="54"/>
      <c r="B12" s="69" t="s">
        <v>66</v>
      </c>
      <c r="C12" s="54"/>
      <c r="D12" s="54"/>
      <c r="E12" s="68"/>
      <c r="F12" s="68"/>
      <c r="G12" s="25"/>
    </row>
    <row r="13" spans="1:7" x14ac:dyDescent="0.25">
      <c r="A13" s="70"/>
      <c r="B13" s="71"/>
      <c r="C13" s="68"/>
      <c r="D13" s="68"/>
      <c r="E13" s="68"/>
      <c r="F13" s="68"/>
      <c r="G13" s="25"/>
    </row>
    <row r="14" spans="1:7" x14ac:dyDescent="0.25">
      <c r="A14" s="185" t="s">
        <v>67</v>
      </c>
      <c r="B14" s="185"/>
      <c r="C14" s="185"/>
      <c r="D14" s="185"/>
      <c r="E14" s="185"/>
      <c r="F14" s="185"/>
      <c r="G14" s="25"/>
    </row>
    <row r="15" spans="1:7" ht="21.75" customHeight="1" x14ac:dyDescent="0.25">
      <c r="A15" s="53">
        <v>2</v>
      </c>
      <c r="B15" s="179" t="s">
        <v>68</v>
      </c>
      <c r="C15" s="179"/>
      <c r="D15" s="179"/>
      <c r="E15" s="179"/>
      <c r="F15" s="179"/>
    </row>
    <row r="16" spans="1:7" ht="30" x14ac:dyDescent="0.25">
      <c r="A16" s="27"/>
      <c r="B16" s="42"/>
      <c r="C16" s="72" t="s">
        <v>69</v>
      </c>
      <c r="D16" s="72" t="s">
        <v>70</v>
      </c>
      <c r="E16" s="187" t="s">
        <v>71</v>
      </c>
      <c r="F16" s="189" t="s">
        <v>54</v>
      </c>
    </row>
    <row r="17" spans="1:7" x14ac:dyDescent="0.25">
      <c r="A17" s="27"/>
      <c r="B17" s="42"/>
      <c r="C17" s="72" t="s">
        <v>72</v>
      </c>
      <c r="D17" s="72" t="s">
        <v>72</v>
      </c>
      <c r="E17" s="188"/>
      <c r="F17" s="189"/>
    </row>
    <row r="18" spans="1:7" ht="17.25" x14ac:dyDescent="0.25">
      <c r="A18" s="73" t="s">
        <v>73</v>
      </c>
      <c r="B18" s="74" t="s">
        <v>74</v>
      </c>
      <c r="C18" s="49">
        <f>SUM(C19:C20)</f>
        <v>260000</v>
      </c>
      <c r="D18" s="49">
        <f>SUM(D19:D20)</f>
        <v>97026</v>
      </c>
      <c r="E18" s="75">
        <f t="shared" ref="E18:E25" si="0">D18/C18</f>
        <v>0.37317692307692307</v>
      </c>
      <c r="F18" s="74"/>
      <c r="G18" s="70"/>
    </row>
    <row r="19" spans="1:7" x14ac:dyDescent="0.25">
      <c r="A19" s="54" t="s">
        <v>75</v>
      </c>
      <c r="B19" s="58" t="s">
        <v>76</v>
      </c>
      <c r="C19" s="76">
        <v>200000</v>
      </c>
      <c r="D19" s="76">
        <v>67386</v>
      </c>
      <c r="E19" s="77">
        <f t="shared" si="0"/>
        <v>0.33693000000000001</v>
      </c>
      <c r="F19" s="54"/>
      <c r="G19" s="70"/>
    </row>
    <row r="20" spans="1:7" ht="17.25" customHeight="1" x14ac:dyDescent="0.25">
      <c r="A20" s="54" t="s">
        <v>77</v>
      </c>
      <c r="B20" s="58" t="s">
        <v>78</v>
      </c>
      <c r="C20" s="76">
        <v>60000.000000000007</v>
      </c>
      <c r="D20" s="76">
        <v>29640</v>
      </c>
      <c r="E20" s="77">
        <f t="shared" si="0"/>
        <v>0.49399999999999994</v>
      </c>
      <c r="F20" s="54"/>
      <c r="G20" s="70"/>
    </row>
    <row r="21" spans="1:7" ht="17.25" x14ac:dyDescent="0.25">
      <c r="A21" s="73" t="s">
        <v>79</v>
      </c>
      <c r="B21" s="78" t="s">
        <v>80</v>
      </c>
      <c r="C21" s="49">
        <f>SUM(C22:C25)</f>
        <v>42000</v>
      </c>
      <c r="D21" s="49">
        <f>SUM(D22:D25)</f>
        <v>25208</v>
      </c>
      <c r="E21" s="75">
        <f t="shared" si="0"/>
        <v>0.60019047619047616</v>
      </c>
      <c r="F21" s="74"/>
    </row>
    <row r="22" spans="1:7" ht="14.25" customHeight="1" x14ac:dyDescent="0.25">
      <c r="A22" s="54" t="s">
        <v>81</v>
      </c>
      <c r="B22" s="58" t="s">
        <v>82</v>
      </c>
      <c r="C22" s="198">
        <v>40000</v>
      </c>
      <c r="D22" s="54">
        <v>9081</v>
      </c>
      <c r="E22" s="77">
        <f t="shared" si="0"/>
        <v>0.227025</v>
      </c>
      <c r="F22" s="79"/>
      <c r="G22" s="70"/>
    </row>
    <row r="23" spans="1:7" ht="15.75" customHeight="1" x14ac:dyDescent="0.25">
      <c r="A23" s="55" t="s">
        <v>83</v>
      </c>
      <c r="B23" s="80" t="s">
        <v>84</v>
      </c>
      <c r="C23" s="199"/>
      <c r="D23" s="54">
        <v>6565</v>
      </c>
      <c r="E23" s="77" t="e">
        <f t="shared" si="0"/>
        <v>#DIV/0!</v>
      </c>
      <c r="F23" s="79"/>
      <c r="G23" s="70"/>
    </row>
    <row r="24" spans="1:7" ht="15" customHeight="1" x14ac:dyDescent="0.25">
      <c r="A24" s="54" t="s">
        <v>85</v>
      </c>
      <c r="B24" s="80" t="s">
        <v>86</v>
      </c>
      <c r="C24" s="200"/>
      <c r="D24" s="54">
        <v>8316</v>
      </c>
      <c r="E24" s="77" t="e">
        <f t="shared" si="0"/>
        <v>#DIV/0!</v>
      </c>
      <c r="F24" s="79"/>
      <c r="G24" s="70"/>
    </row>
    <row r="25" spans="1:7" x14ac:dyDescent="0.25">
      <c r="A25" s="55" t="s">
        <v>87</v>
      </c>
      <c r="B25" s="80" t="s">
        <v>88</v>
      </c>
      <c r="C25" s="55">
        <v>2000</v>
      </c>
      <c r="D25" s="55">
        <v>1246</v>
      </c>
      <c r="E25" s="77">
        <f t="shared" si="0"/>
        <v>0.623</v>
      </c>
      <c r="F25" s="81"/>
      <c r="G25" s="70"/>
    </row>
    <row r="26" spans="1:7" x14ac:dyDescent="0.25">
      <c r="A26" s="53">
        <v>3</v>
      </c>
      <c r="B26" s="179" t="s">
        <v>57</v>
      </c>
      <c r="C26" s="179"/>
      <c r="D26" s="179"/>
      <c r="E26" s="179"/>
      <c r="F26" s="179"/>
      <c r="G26" s="82"/>
    </row>
    <row r="27" spans="1:7" ht="45" x14ac:dyDescent="0.25">
      <c r="A27" s="6">
        <v>3.1</v>
      </c>
      <c r="B27" s="14" t="s">
        <v>89</v>
      </c>
      <c r="C27" s="72" t="s">
        <v>90</v>
      </c>
      <c r="D27" s="72" t="s">
        <v>91</v>
      </c>
      <c r="E27" s="72" t="s">
        <v>92</v>
      </c>
      <c r="F27" s="72" t="s">
        <v>54</v>
      </c>
      <c r="G27" s="83"/>
    </row>
    <row r="28" spans="1:7" ht="17.25" customHeight="1" x14ac:dyDescent="0.25">
      <c r="A28" s="60" t="s">
        <v>93</v>
      </c>
      <c r="B28" s="28" t="s">
        <v>94</v>
      </c>
      <c r="C28" s="54">
        <v>10138138</v>
      </c>
      <c r="D28" s="54">
        <v>6904299</v>
      </c>
      <c r="E28" s="77">
        <f>D28/C28</f>
        <v>0.68102239286938093</v>
      </c>
      <c r="F28" s="54"/>
      <c r="G28" s="83"/>
    </row>
    <row r="29" spans="1:7" ht="17.25" customHeight="1" x14ac:dyDescent="0.25">
      <c r="A29" s="60" t="s">
        <v>95</v>
      </c>
      <c r="B29" s="28" t="s">
        <v>96</v>
      </c>
      <c r="C29" s="54">
        <v>821184</v>
      </c>
      <c r="D29" s="54">
        <v>517225</v>
      </c>
      <c r="E29" s="77">
        <f>D29/C29</f>
        <v>0.62985274920115342</v>
      </c>
      <c r="F29" s="54"/>
      <c r="G29" s="83"/>
    </row>
    <row r="30" spans="1:7" ht="17.25" customHeight="1" x14ac:dyDescent="0.25">
      <c r="A30" s="60" t="s">
        <v>97</v>
      </c>
      <c r="B30" s="28" t="s">
        <v>98</v>
      </c>
      <c r="C30" s="54">
        <v>242096</v>
      </c>
      <c r="D30" s="54">
        <v>105163</v>
      </c>
      <c r="E30" s="77">
        <f>D30/C30</f>
        <v>0.43438553301169786</v>
      </c>
      <c r="F30" s="54"/>
      <c r="G30" s="83"/>
    </row>
    <row r="31" spans="1:7" ht="30" x14ac:dyDescent="0.25">
      <c r="A31" s="57">
        <v>3.2</v>
      </c>
      <c r="B31" s="14" t="s">
        <v>99</v>
      </c>
      <c r="C31" s="72" t="s">
        <v>100</v>
      </c>
      <c r="D31" s="72" t="s">
        <v>101</v>
      </c>
      <c r="E31" s="72" t="s">
        <v>102</v>
      </c>
      <c r="F31" s="72" t="s">
        <v>54</v>
      </c>
      <c r="G31" s="83"/>
    </row>
    <row r="32" spans="1:7" ht="18" customHeight="1" x14ac:dyDescent="0.25">
      <c r="A32" s="60" t="s">
        <v>103</v>
      </c>
      <c r="B32" s="84" t="s">
        <v>104</v>
      </c>
      <c r="C32" s="79">
        <v>4549</v>
      </c>
      <c r="D32" s="79">
        <v>3847</v>
      </c>
      <c r="E32" s="77">
        <f>D32/C32</f>
        <v>0.84568036931193669</v>
      </c>
      <c r="F32" s="54"/>
      <c r="G32" s="83"/>
    </row>
    <row r="33" spans="1:7" ht="30.75" customHeight="1" x14ac:dyDescent="0.25">
      <c r="A33" s="60" t="s">
        <v>105</v>
      </c>
      <c r="B33" s="84" t="s">
        <v>106</v>
      </c>
      <c r="C33" s="79">
        <v>10687</v>
      </c>
      <c r="D33" s="79">
        <v>4159</v>
      </c>
      <c r="E33" s="77">
        <f>D33/C33</f>
        <v>0.38916440535229718</v>
      </c>
      <c r="F33" s="54"/>
      <c r="G33" s="83"/>
    </row>
    <row r="34" spans="1:7" ht="18" customHeight="1" x14ac:dyDescent="0.25">
      <c r="A34" s="60" t="s">
        <v>107</v>
      </c>
      <c r="B34" s="84" t="s">
        <v>108</v>
      </c>
      <c r="C34" s="54" t="s">
        <v>261</v>
      </c>
      <c r="D34" s="54" t="s">
        <v>261</v>
      </c>
      <c r="E34" s="77" t="e">
        <f>D34/C34</f>
        <v>#VALUE!</v>
      </c>
      <c r="F34" s="54"/>
      <c r="G34" s="83"/>
    </row>
    <row r="35" spans="1:7" ht="32.25" customHeight="1" x14ac:dyDescent="0.25">
      <c r="A35" s="57">
        <v>3.3</v>
      </c>
      <c r="B35" s="14" t="s">
        <v>109</v>
      </c>
      <c r="C35" s="72" t="s">
        <v>110</v>
      </c>
      <c r="D35" s="72" t="s">
        <v>70</v>
      </c>
      <c r="E35" s="72" t="s">
        <v>111</v>
      </c>
      <c r="F35" s="72" t="s">
        <v>54</v>
      </c>
      <c r="G35" s="83"/>
    </row>
    <row r="36" spans="1:7" ht="15" customHeight="1" x14ac:dyDescent="0.25">
      <c r="A36" s="60" t="s">
        <v>112</v>
      </c>
      <c r="B36" s="21" t="s">
        <v>56</v>
      </c>
      <c r="C36" s="85"/>
      <c r="D36" s="86"/>
      <c r="E36" s="86"/>
      <c r="F36" s="58"/>
      <c r="G36" s="83"/>
    </row>
    <row r="37" spans="1:7" ht="21" customHeight="1" x14ac:dyDescent="0.25">
      <c r="A37" s="60" t="s">
        <v>113</v>
      </c>
      <c r="B37" s="58" t="s">
        <v>114</v>
      </c>
      <c r="C37" s="157"/>
      <c r="D37" s="79"/>
      <c r="E37" s="77" t="e">
        <f>D37/C37</f>
        <v>#DIV/0!</v>
      </c>
      <c r="F37" s="58"/>
      <c r="G37" s="83"/>
    </row>
    <row r="38" spans="1:7" ht="18" customHeight="1" x14ac:dyDescent="0.25">
      <c r="A38" s="60" t="s">
        <v>115</v>
      </c>
      <c r="B38" s="56" t="s">
        <v>116</v>
      </c>
      <c r="C38" s="79"/>
      <c r="D38" s="79"/>
      <c r="E38" s="86"/>
      <c r="F38" s="58"/>
      <c r="G38" s="83"/>
    </row>
    <row r="39" spans="1:7" ht="15" customHeight="1" x14ac:dyDescent="0.25">
      <c r="A39" s="60" t="s">
        <v>117</v>
      </c>
      <c r="B39" s="17" t="s">
        <v>19</v>
      </c>
      <c r="C39" s="85"/>
      <c r="D39" s="86"/>
      <c r="E39" s="86"/>
      <c r="F39" s="58"/>
      <c r="G39" s="83"/>
    </row>
    <row r="40" spans="1:7" ht="17.25" customHeight="1" x14ac:dyDescent="0.25">
      <c r="A40" s="60" t="s">
        <v>118</v>
      </c>
      <c r="B40" s="58" t="s">
        <v>114</v>
      </c>
      <c r="C40" s="79"/>
      <c r="D40" s="79"/>
      <c r="E40" s="77" t="e">
        <f>D40/C40</f>
        <v>#DIV/0!</v>
      </c>
      <c r="F40" s="58"/>
      <c r="G40" s="83"/>
    </row>
    <row r="41" spans="1:7" ht="17.25" customHeight="1" x14ac:dyDescent="0.25">
      <c r="A41" s="60" t="s">
        <v>119</v>
      </c>
      <c r="B41" s="56" t="s">
        <v>116</v>
      </c>
      <c r="C41" s="79"/>
      <c r="D41" s="79"/>
      <c r="E41" s="86"/>
      <c r="F41" s="58"/>
      <c r="G41" s="83"/>
    </row>
    <row r="42" spans="1:7" ht="31.5" customHeight="1" x14ac:dyDescent="0.25">
      <c r="A42" s="57">
        <v>3.4</v>
      </c>
      <c r="B42" s="14" t="s">
        <v>120</v>
      </c>
      <c r="C42" s="72" t="s">
        <v>110</v>
      </c>
      <c r="D42" s="72" t="s">
        <v>70</v>
      </c>
      <c r="E42" s="72" t="s">
        <v>111</v>
      </c>
      <c r="F42" s="72" t="s">
        <v>54</v>
      </c>
      <c r="G42" s="83"/>
    </row>
    <row r="43" spans="1:7" x14ac:dyDescent="0.25">
      <c r="A43" s="60" t="s">
        <v>121</v>
      </c>
      <c r="B43" s="21" t="s">
        <v>19</v>
      </c>
      <c r="C43" s="87"/>
      <c r="D43" s="87"/>
      <c r="E43" s="87"/>
      <c r="F43" s="3"/>
      <c r="G43" s="88"/>
    </row>
    <row r="44" spans="1:7" x14ac:dyDescent="0.25">
      <c r="A44" s="60" t="s">
        <v>122</v>
      </c>
      <c r="B44" s="58" t="s">
        <v>114</v>
      </c>
      <c r="C44" s="156"/>
      <c r="D44" s="156"/>
      <c r="E44" s="77" t="e">
        <f>D44/C44</f>
        <v>#DIV/0!</v>
      </c>
      <c r="F44" s="3"/>
      <c r="G44" s="88"/>
    </row>
    <row r="45" spans="1:7" x14ac:dyDescent="0.25">
      <c r="A45" s="60" t="s">
        <v>123</v>
      </c>
      <c r="B45" s="56" t="s">
        <v>116</v>
      </c>
      <c r="C45" s="156"/>
      <c r="D45" s="156"/>
      <c r="E45" s="87"/>
      <c r="F45" s="3"/>
      <c r="G45" s="88"/>
    </row>
    <row r="46" spans="1:7" x14ac:dyDescent="0.25">
      <c r="A46" s="60" t="s">
        <v>124</v>
      </c>
      <c r="B46" s="21" t="s">
        <v>125</v>
      </c>
      <c r="C46" s="87"/>
      <c r="D46" s="87"/>
      <c r="E46" s="87"/>
      <c r="F46" s="3"/>
      <c r="G46" s="88"/>
    </row>
    <row r="47" spans="1:7" x14ac:dyDescent="0.25">
      <c r="A47" s="60" t="s">
        <v>126</v>
      </c>
      <c r="B47" s="58" t="s">
        <v>114</v>
      </c>
      <c r="C47" s="156"/>
      <c r="D47" s="156"/>
      <c r="E47" s="77" t="e">
        <f>D47/C47</f>
        <v>#DIV/0!</v>
      </c>
      <c r="F47" s="3"/>
      <c r="G47" s="88"/>
    </row>
    <row r="48" spans="1:7" x14ac:dyDescent="0.25">
      <c r="A48" s="60" t="s">
        <v>127</v>
      </c>
      <c r="B48" s="56" t="s">
        <v>116</v>
      </c>
      <c r="C48" s="156"/>
      <c r="D48" s="156"/>
      <c r="E48" s="87"/>
      <c r="F48" s="3"/>
      <c r="G48" s="88"/>
    </row>
    <row r="49" spans="1:6" x14ac:dyDescent="0.25">
      <c r="A49" s="2"/>
    </row>
    <row r="50" spans="1:6" x14ac:dyDescent="0.25">
      <c r="A50" s="2"/>
    </row>
    <row r="51" spans="1:6" ht="18.75" x14ac:dyDescent="0.25">
      <c r="A51" s="89" t="s">
        <v>128</v>
      </c>
      <c r="B51" s="190"/>
      <c r="C51" s="191"/>
      <c r="D51" s="191"/>
      <c r="E51" s="191"/>
      <c r="F51" s="192"/>
    </row>
    <row r="52" spans="1:6" ht="52.5" customHeight="1" x14ac:dyDescent="0.25">
      <c r="A52" s="73" t="s">
        <v>73</v>
      </c>
      <c r="B52" s="193" t="s">
        <v>129</v>
      </c>
      <c r="C52" s="194"/>
      <c r="D52" s="194"/>
      <c r="E52" s="194"/>
      <c r="F52" s="195"/>
    </row>
    <row r="53" spans="1:6" ht="114" customHeight="1" x14ac:dyDescent="0.25">
      <c r="A53" s="90" t="s">
        <v>79</v>
      </c>
      <c r="B53" s="196" t="s">
        <v>130</v>
      </c>
      <c r="C53" s="197"/>
      <c r="D53" s="197"/>
      <c r="E53" s="197"/>
      <c r="F53" s="197"/>
    </row>
    <row r="54" spans="1:6" x14ac:dyDescent="0.25">
      <c r="B54" s="51"/>
    </row>
    <row r="56" spans="1:6" ht="25.5" customHeight="1" x14ac:dyDescent="0.25">
      <c r="A56" s="91"/>
      <c r="B56" s="186" t="s">
        <v>131</v>
      </c>
      <c r="C56" s="186"/>
      <c r="D56" s="186"/>
      <c r="E56" s="186"/>
    </row>
  </sheetData>
  <mergeCells count="13">
    <mergeCell ref="B56:E56"/>
    <mergeCell ref="E16:E17"/>
    <mergeCell ref="F16:F17"/>
    <mergeCell ref="B26:F26"/>
    <mergeCell ref="B51:F51"/>
    <mergeCell ref="B52:F52"/>
    <mergeCell ref="B53:F53"/>
    <mergeCell ref="C22:C24"/>
    <mergeCell ref="B15:F15"/>
    <mergeCell ref="A1:F1"/>
    <mergeCell ref="A3:F3"/>
    <mergeCell ref="B5:D5"/>
    <mergeCell ref="A14:F14"/>
  </mergeCells>
  <printOptions horizontalCentered="1"/>
  <pageMargins left="0" right="0" top="0.75" bottom="0.5" header="0.3" footer="0.3"/>
  <pageSetup paperSize="5" scale="70" orientation="landscape" r:id="rId1"/>
  <rowBreaks count="1" manualBreakCount="1">
    <brk id="34"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zoomScale="90" zoomScaleNormal="90" workbookViewId="0">
      <pane xSplit="2" ySplit="5" topLeftCell="C6" activePane="bottomRight" state="frozenSplit"/>
      <selection activeCell="F10" sqref="F10"/>
      <selection pane="topRight" activeCell="F10" sqref="F10"/>
      <selection pane="bottomLeft" activeCell="F10" sqref="F10"/>
      <selection pane="bottomRight" activeCell="L28" sqref="L28"/>
    </sheetView>
  </sheetViews>
  <sheetFormatPr defaultColWidth="9.140625" defaultRowHeight="15" x14ac:dyDescent="0.25"/>
  <cols>
    <col min="1" max="1" width="6.140625" style="1" bestFit="1" customWidth="1"/>
    <col min="2" max="2" width="26.5703125" style="50" bestFit="1" customWidth="1"/>
    <col min="3" max="3" width="9.85546875" style="50" bestFit="1" customWidth="1"/>
    <col min="4" max="4" width="10.140625" style="50" customWidth="1"/>
    <col min="5" max="5" width="10.85546875" style="50" customWidth="1"/>
    <col min="6" max="6" width="10.28515625" style="50" customWidth="1"/>
    <col min="7" max="7" width="14" style="50" customWidth="1"/>
    <col min="8" max="8" width="14.5703125" style="50" customWidth="1"/>
    <col min="9" max="9" width="30.85546875" style="50" customWidth="1"/>
    <col min="10" max="10" width="18" style="50" customWidth="1"/>
    <col min="11" max="11" width="14.7109375" style="50" customWidth="1"/>
    <col min="12" max="12" width="12.7109375" style="50" customWidth="1"/>
    <col min="13" max="13" width="9.140625" style="50" customWidth="1"/>
    <col min="14" max="14" width="9.85546875" style="50" bestFit="1" customWidth="1"/>
    <col min="15" max="15" width="9.5703125" style="1" customWidth="1"/>
    <col min="16" max="16384" width="9.140625" style="1"/>
  </cols>
  <sheetData>
    <row r="1" spans="1:15" s="35" customFormat="1" ht="15" customHeight="1" x14ac:dyDescent="0.3">
      <c r="C1" s="205" t="s">
        <v>132</v>
      </c>
      <c r="D1" s="205"/>
      <c r="E1" s="205"/>
      <c r="F1" s="205"/>
      <c r="G1" s="205"/>
      <c r="H1" s="205"/>
      <c r="I1" s="205"/>
    </row>
    <row r="2" spans="1:15" s="35" customFormat="1" ht="15" customHeight="1" x14ac:dyDescent="0.3">
      <c r="B2" s="92"/>
      <c r="C2" s="206" t="s">
        <v>133</v>
      </c>
      <c r="D2" s="206"/>
      <c r="E2" s="206"/>
      <c r="F2" s="206"/>
      <c r="G2" s="206"/>
      <c r="H2" s="206"/>
      <c r="I2" s="206"/>
      <c r="J2" s="92"/>
      <c r="K2" s="93"/>
      <c r="L2" s="93"/>
      <c r="M2" s="93"/>
      <c r="N2" s="93"/>
      <c r="O2" s="93"/>
    </row>
    <row r="3" spans="1:15" s="35" customFormat="1" ht="15" customHeight="1" x14ac:dyDescent="0.3">
      <c r="B3" s="94"/>
      <c r="C3" s="207" t="s">
        <v>52</v>
      </c>
      <c r="D3" s="207"/>
      <c r="E3" s="207"/>
      <c r="F3" s="207"/>
      <c r="G3" s="207"/>
      <c r="H3" s="207"/>
      <c r="I3" s="207"/>
      <c r="J3" s="94"/>
      <c r="K3" s="93"/>
      <c r="L3" s="93"/>
      <c r="M3" s="93"/>
      <c r="N3" s="93"/>
      <c r="O3" s="93"/>
    </row>
    <row r="4" spans="1:15" ht="46.5" customHeight="1" x14ac:dyDescent="0.25">
      <c r="A4" s="208" t="s">
        <v>5</v>
      </c>
      <c r="B4" s="208" t="s">
        <v>6</v>
      </c>
      <c r="C4" s="210" t="s">
        <v>134</v>
      </c>
      <c r="D4" s="211"/>
      <c r="E4" s="208" t="s">
        <v>135</v>
      </c>
      <c r="F4" s="208" t="s">
        <v>136</v>
      </c>
      <c r="G4" s="208" t="s">
        <v>137</v>
      </c>
      <c r="H4" s="208" t="s">
        <v>138</v>
      </c>
      <c r="I4" s="208" t="s">
        <v>139</v>
      </c>
      <c r="J4" s="216" t="s">
        <v>140</v>
      </c>
      <c r="K4" s="216" t="s">
        <v>141</v>
      </c>
      <c r="L4" s="201" t="s">
        <v>142</v>
      </c>
      <c r="M4" s="202"/>
      <c r="N4" s="201" t="s">
        <v>143</v>
      </c>
      <c r="O4" s="202"/>
    </row>
    <row r="5" spans="1:15" ht="51" customHeight="1" x14ac:dyDescent="0.25">
      <c r="A5" s="209"/>
      <c r="B5" s="209"/>
      <c r="C5" s="95" t="s">
        <v>144</v>
      </c>
      <c r="D5" s="95" t="s">
        <v>145</v>
      </c>
      <c r="E5" s="209"/>
      <c r="F5" s="209"/>
      <c r="G5" s="209"/>
      <c r="H5" s="209"/>
      <c r="I5" s="209"/>
      <c r="J5" s="217"/>
      <c r="K5" s="217"/>
      <c r="L5" s="96" t="s">
        <v>146</v>
      </c>
      <c r="M5" s="96" t="s">
        <v>147</v>
      </c>
      <c r="N5" s="96" t="s">
        <v>144</v>
      </c>
      <c r="O5" s="96" t="s">
        <v>145</v>
      </c>
    </row>
    <row r="6" spans="1:15" ht="15.75" x14ac:dyDescent="0.25">
      <c r="A6" s="97">
        <v>1</v>
      </c>
      <c r="B6" s="98" t="s">
        <v>148</v>
      </c>
      <c r="C6" s="63"/>
      <c r="D6" s="63"/>
      <c r="E6" s="63"/>
      <c r="F6" s="63"/>
      <c r="G6" s="63"/>
      <c r="H6" s="63"/>
      <c r="I6" s="63"/>
      <c r="J6" s="63"/>
      <c r="K6" s="63"/>
      <c r="L6" s="63"/>
      <c r="M6" s="63"/>
      <c r="N6" s="63"/>
      <c r="O6" s="63"/>
    </row>
    <row r="7" spans="1:15" ht="15.75" x14ac:dyDescent="0.25">
      <c r="A7" s="64">
        <v>1.1000000000000001</v>
      </c>
      <c r="B7" s="62" t="s">
        <v>149</v>
      </c>
      <c r="C7" s="63"/>
      <c r="D7" s="63"/>
      <c r="E7" s="63"/>
      <c r="F7" s="63"/>
      <c r="G7" s="63"/>
      <c r="H7" s="63"/>
      <c r="I7" s="63"/>
      <c r="J7" s="63"/>
      <c r="K7" s="63"/>
      <c r="L7" s="63"/>
      <c r="M7" s="63"/>
      <c r="N7" s="63"/>
      <c r="O7" s="63"/>
    </row>
    <row r="8" spans="1:15" ht="15.75" x14ac:dyDescent="0.25">
      <c r="A8" s="64">
        <v>1.2</v>
      </c>
      <c r="B8" s="62" t="s">
        <v>150</v>
      </c>
      <c r="C8" s="63"/>
      <c r="D8" s="63"/>
      <c r="E8" s="63"/>
      <c r="F8" s="63"/>
      <c r="G8" s="63"/>
      <c r="H8" s="63"/>
      <c r="I8" s="63"/>
      <c r="J8" s="63"/>
      <c r="K8" s="63"/>
      <c r="L8" s="63"/>
      <c r="M8" s="63"/>
      <c r="N8" s="63"/>
      <c r="O8" s="63"/>
    </row>
    <row r="9" spans="1:15" ht="15.75" x14ac:dyDescent="0.25">
      <c r="A9" s="64">
        <v>1.3</v>
      </c>
      <c r="B9" s="62" t="s">
        <v>151</v>
      </c>
      <c r="C9" s="63"/>
      <c r="D9" s="63"/>
      <c r="E9" s="63"/>
      <c r="F9" s="63"/>
      <c r="G9" s="63"/>
      <c r="H9" s="63"/>
      <c r="I9" s="63"/>
      <c r="J9" s="63"/>
      <c r="K9" s="63"/>
      <c r="L9" s="63"/>
      <c r="M9" s="63"/>
      <c r="N9" s="63"/>
      <c r="O9" s="63"/>
    </row>
    <row r="10" spans="1:15" ht="15" customHeight="1" x14ac:dyDescent="0.25">
      <c r="A10" s="97">
        <v>2</v>
      </c>
      <c r="B10" s="98" t="s">
        <v>76</v>
      </c>
      <c r="C10" s="63"/>
      <c r="D10" s="63"/>
      <c r="E10" s="63"/>
      <c r="F10" s="63"/>
      <c r="G10" s="63"/>
      <c r="H10" s="63"/>
      <c r="I10" s="63"/>
      <c r="J10" s="63"/>
      <c r="K10" s="63"/>
      <c r="L10" s="63"/>
      <c r="M10" s="63"/>
      <c r="N10" s="63"/>
      <c r="O10" s="63"/>
    </row>
    <row r="11" spans="1:15" ht="15.75" x14ac:dyDescent="0.25">
      <c r="A11" s="64">
        <v>2.1</v>
      </c>
      <c r="B11" s="62" t="s">
        <v>149</v>
      </c>
      <c r="C11" s="63"/>
      <c r="D11" s="63"/>
      <c r="E11" s="63"/>
      <c r="F11" s="63"/>
      <c r="G11" s="63"/>
      <c r="H11" s="63"/>
      <c r="I11" s="63"/>
      <c r="J11" s="63"/>
      <c r="K11" s="63"/>
      <c r="L11" s="63"/>
      <c r="M11" s="63"/>
      <c r="N11" s="63"/>
      <c r="O11" s="63"/>
    </row>
    <row r="12" spans="1:15" ht="15.75" x14ac:dyDescent="0.25">
      <c r="A12" s="64">
        <v>2.2000000000000002</v>
      </c>
      <c r="B12" s="62" t="s">
        <v>150</v>
      </c>
      <c r="C12" s="63"/>
      <c r="D12" s="63"/>
      <c r="E12" s="63"/>
      <c r="F12" s="63"/>
      <c r="G12" s="63"/>
      <c r="H12" s="63"/>
      <c r="I12" s="63"/>
      <c r="J12" s="63"/>
      <c r="K12" s="63"/>
      <c r="L12" s="63"/>
      <c r="M12" s="63"/>
      <c r="N12" s="63"/>
      <c r="O12" s="63"/>
    </row>
    <row r="13" spans="1:15" ht="15.75" x14ac:dyDescent="0.25">
      <c r="A13" s="64">
        <v>2.2999999999999998</v>
      </c>
      <c r="B13" s="62" t="s">
        <v>55</v>
      </c>
      <c r="C13" s="63"/>
      <c r="D13" s="63"/>
      <c r="E13" s="63"/>
      <c r="F13" s="63"/>
      <c r="G13" s="63"/>
      <c r="H13" s="63"/>
      <c r="I13" s="63"/>
      <c r="J13" s="63"/>
      <c r="K13" s="63"/>
      <c r="L13" s="63"/>
      <c r="M13" s="63"/>
      <c r="N13" s="63"/>
      <c r="O13" s="63"/>
    </row>
    <row r="14" spans="1:15" ht="18.75" x14ac:dyDescent="0.3">
      <c r="A14" s="97">
        <v>3</v>
      </c>
      <c r="B14" s="98" t="s">
        <v>152</v>
      </c>
      <c r="C14" s="99"/>
      <c r="D14" s="99"/>
      <c r="E14" s="99"/>
      <c r="F14" s="99"/>
      <c r="G14" s="146">
        <v>525</v>
      </c>
      <c r="H14" s="146">
        <v>395</v>
      </c>
      <c r="I14" s="99"/>
      <c r="J14" s="146">
        <v>15</v>
      </c>
      <c r="K14" s="146" t="s">
        <v>262</v>
      </c>
      <c r="L14" s="146">
        <v>15</v>
      </c>
      <c r="M14" s="146">
        <v>5</v>
      </c>
      <c r="N14" s="99"/>
      <c r="O14" s="99"/>
    </row>
    <row r="15" spans="1:15" ht="18.75" x14ac:dyDescent="0.3">
      <c r="A15" s="97">
        <v>4</v>
      </c>
      <c r="B15" s="98" t="s">
        <v>86</v>
      </c>
      <c r="C15" s="99"/>
      <c r="D15" s="99"/>
      <c r="E15" s="99"/>
      <c r="F15" s="99"/>
      <c r="G15" s="146">
        <v>486</v>
      </c>
      <c r="H15" s="146">
        <v>352</v>
      </c>
      <c r="I15" s="99"/>
      <c r="J15" s="146">
        <v>21</v>
      </c>
      <c r="K15" s="146" t="s">
        <v>262</v>
      </c>
      <c r="L15" s="146">
        <v>21</v>
      </c>
      <c r="M15" s="146">
        <v>7</v>
      </c>
      <c r="N15" s="99"/>
      <c r="O15" s="99"/>
    </row>
    <row r="16" spans="1:15" ht="18.75" x14ac:dyDescent="0.3">
      <c r="A16" s="97">
        <v>5</v>
      </c>
      <c r="B16" s="98" t="s">
        <v>153</v>
      </c>
      <c r="C16" s="99"/>
      <c r="D16" s="99"/>
      <c r="E16" s="99"/>
      <c r="F16" s="99"/>
      <c r="G16" s="146"/>
      <c r="H16" s="146"/>
      <c r="I16" s="99"/>
      <c r="J16" s="146">
        <v>12</v>
      </c>
      <c r="K16" s="146" t="s">
        <v>262</v>
      </c>
      <c r="L16" s="146">
        <v>12</v>
      </c>
      <c r="M16" s="146">
        <v>3</v>
      </c>
      <c r="N16" s="99"/>
      <c r="O16" s="99"/>
    </row>
    <row r="17" spans="1:15" ht="18.75" x14ac:dyDescent="0.3">
      <c r="A17" s="100">
        <v>6</v>
      </c>
      <c r="B17" s="101" t="s">
        <v>154</v>
      </c>
      <c r="C17" s="99"/>
      <c r="D17" s="99"/>
      <c r="E17" s="99"/>
      <c r="F17" s="99"/>
      <c r="G17" s="146">
        <f>625+550+125+125</f>
        <v>1425</v>
      </c>
      <c r="H17" s="146">
        <f>543+522+91+121</f>
        <v>1277</v>
      </c>
      <c r="I17" s="99"/>
      <c r="J17" s="146">
        <v>125</v>
      </c>
      <c r="K17" s="146">
        <f>25+60+50</f>
        <v>135</v>
      </c>
      <c r="L17" s="146" t="s">
        <v>263</v>
      </c>
      <c r="M17" s="146" t="s">
        <v>264</v>
      </c>
      <c r="N17" s="99"/>
      <c r="O17" s="99"/>
    </row>
    <row r="18" spans="1:15" ht="18.75" x14ac:dyDescent="0.3">
      <c r="A18" s="100">
        <v>7</v>
      </c>
      <c r="B18" s="101" t="s">
        <v>155</v>
      </c>
      <c r="C18" s="99"/>
      <c r="D18" s="99"/>
      <c r="E18" s="99"/>
      <c r="F18" s="99"/>
      <c r="G18" s="146"/>
      <c r="H18" s="146"/>
      <c r="I18" s="99"/>
      <c r="J18" s="146"/>
      <c r="K18" s="146"/>
      <c r="L18" s="146"/>
      <c r="M18" s="146"/>
      <c r="N18" s="99"/>
      <c r="O18" s="99"/>
    </row>
    <row r="19" spans="1:15" ht="32.25" x14ac:dyDescent="0.3">
      <c r="A19" s="100">
        <v>8</v>
      </c>
      <c r="B19" s="101" t="s">
        <v>156</v>
      </c>
      <c r="C19" s="99"/>
      <c r="D19" s="99"/>
      <c r="E19" s="99"/>
      <c r="F19" s="99"/>
      <c r="G19" s="146">
        <v>90</v>
      </c>
      <c r="H19" s="146">
        <f>34+36</f>
        <v>70</v>
      </c>
      <c r="I19" s="99"/>
      <c r="J19" s="146">
        <v>50</v>
      </c>
      <c r="K19" s="146">
        <v>63</v>
      </c>
      <c r="L19" s="146">
        <v>50</v>
      </c>
      <c r="M19" s="146">
        <v>2</v>
      </c>
      <c r="N19" s="99"/>
      <c r="O19" s="99"/>
    </row>
    <row r="20" spans="1:15" ht="18.75" x14ac:dyDescent="0.3">
      <c r="A20" s="102">
        <v>9</v>
      </c>
      <c r="B20" s="103" t="s">
        <v>157</v>
      </c>
      <c r="C20" s="99"/>
      <c r="D20" s="99"/>
      <c r="E20" s="99"/>
      <c r="F20" s="99"/>
      <c r="G20" s="146">
        <f>75+150+125</f>
        <v>350</v>
      </c>
      <c r="H20" s="146">
        <f>73+35+113</f>
        <v>221</v>
      </c>
      <c r="I20" s="104"/>
      <c r="J20" s="146">
        <v>330</v>
      </c>
      <c r="K20" s="146" t="s">
        <v>262</v>
      </c>
      <c r="L20" s="146">
        <v>330</v>
      </c>
      <c r="M20" s="146">
        <v>22</v>
      </c>
      <c r="N20" s="99"/>
      <c r="O20" s="99"/>
    </row>
    <row r="21" spans="1:15" ht="15.75" x14ac:dyDescent="0.25">
      <c r="A21" s="203" t="s">
        <v>2</v>
      </c>
      <c r="B21" s="204"/>
      <c r="C21" s="105">
        <f>SUM(C7:C9,C11:C13,C14:C16)</f>
        <v>0</v>
      </c>
      <c r="D21" s="105">
        <f t="shared" ref="D21:O21" si="0">SUM(D7:D9,D11:D13,D14:D16)</f>
        <v>0</v>
      </c>
      <c r="E21" s="105">
        <f t="shared" si="0"/>
        <v>0</v>
      </c>
      <c r="F21" s="105">
        <f t="shared" si="0"/>
        <v>0</v>
      </c>
      <c r="G21" s="105">
        <f t="shared" si="0"/>
        <v>1011</v>
      </c>
      <c r="H21" s="105">
        <f t="shared" si="0"/>
        <v>747</v>
      </c>
      <c r="I21" s="105">
        <f t="shared" si="0"/>
        <v>0</v>
      </c>
      <c r="J21" s="105">
        <f t="shared" si="0"/>
        <v>48</v>
      </c>
      <c r="K21" s="105">
        <f t="shared" si="0"/>
        <v>0</v>
      </c>
      <c r="L21" s="105">
        <f t="shared" si="0"/>
        <v>48</v>
      </c>
      <c r="M21" s="105">
        <f t="shared" si="0"/>
        <v>15</v>
      </c>
      <c r="N21" s="105">
        <f t="shared" si="0"/>
        <v>0</v>
      </c>
      <c r="O21" s="105">
        <f t="shared" si="0"/>
        <v>0</v>
      </c>
    </row>
    <row r="23" spans="1:15" ht="21" x14ac:dyDescent="0.35">
      <c r="B23" s="212" t="s">
        <v>158</v>
      </c>
      <c r="C23" s="212"/>
      <c r="D23" s="212"/>
      <c r="E23" s="212"/>
      <c r="F23" s="212"/>
      <c r="G23" s="212"/>
      <c r="H23" s="212"/>
      <c r="I23" s="212"/>
      <c r="J23" s="212"/>
      <c r="K23" s="212"/>
      <c r="L23" s="212"/>
      <c r="M23" s="106"/>
      <c r="N23" s="106"/>
    </row>
    <row r="24" spans="1:15" ht="37.5" customHeight="1" x14ac:dyDescent="0.3">
      <c r="B24" s="213" t="s">
        <v>159</v>
      </c>
      <c r="C24" s="214"/>
      <c r="D24" s="214"/>
      <c r="E24" s="214"/>
      <c r="F24" s="214"/>
      <c r="G24" s="214"/>
      <c r="H24" s="214"/>
      <c r="I24" s="214"/>
      <c r="J24" s="214"/>
      <c r="K24" s="214"/>
      <c r="L24" s="215"/>
      <c r="M24" s="107"/>
      <c r="N24" s="107"/>
    </row>
  </sheetData>
  <mergeCells count="18">
    <mergeCell ref="B23:L23"/>
    <mergeCell ref="B24:L24"/>
    <mergeCell ref="I4:I5"/>
    <mergeCell ref="J4:J5"/>
    <mergeCell ref="K4:K5"/>
    <mergeCell ref="L4:M4"/>
    <mergeCell ref="N4:O4"/>
    <mergeCell ref="A21:B21"/>
    <mergeCell ref="C1:I1"/>
    <mergeCell ref="C2:I2"/>
    <mergeCell ref="C3:I3"/>
    <mergeCell ref="A4:A5"/>
    <mergeCell ref="B4:B5"/>
    <mergeCell ref="C4:D4"/>
    <mergeCell ref="E4:E5"/>
    <mergeCell ref="F4:F5"/>
    <mergeCell ref="G4:G5"/>
    <mergeCell ref="H4:H5"/>
  </mergeCells>
  <printOptions horizontalCentered="1"/>
  <pageMargins left="0" right="0" top="0.74803149606299202" bottom="0.511811023622047" header="0.31496062992126" footer="0.31496062992126"/>
  <pageSetup paperSize="5" scale="8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workbookViewId="0">
      <pane ySplit="4" topLeftCell="A5" activePane="bottomLeft" state="frozen"/>
      <selection activeCell="F10" sqref="F10"/>
      <selection pane="bottomLeft" activeCell="L27" sqref="L27"/>
    </sheetView>
  </sheetViews>
  <sheetFormatPr defaultColWidth="9.140625" defaultRowHeight="15" x14ac:dyDescent="0.25"/>
  <cols>
    <col min="1" max="1" width="7.7109375" style="1" customWidth="1"/>
    <col min="2" max="2" width="28.140625" style="1" customWidth="1"/>
    <col min="3" max="3" width="16.85546875" style="1" customWidth="1"/>
    <col min="4" max="4" width="14.28515625" style="1" customWidth="1"/>
    <col min="5" max="5" width="14.42578125" style="1" customWidth="1"/>
    <col min="6" max="6" width="17.28515625" style="1" customWidth="1"/>
    <col min="7" max="7" width="15.5703125" style="1" customWidth="1"/>
    <col min="8" max="16384" width="9.140625" style="1"/>
  </cols>
  <sheetData>
    <row r="1" spans="1:7" ht="17.25" x14ac:dyDescent="0.3">
      <c r="A1" s="218" t="s">
        <v>160</v>
      </c>
      <c r="B1" s="218"/>
      <c r="C1" s="218"/>
      <c r="D1" s="218"/>
      <c r="E1" s="218"/>
      <c r="F1" s="218"/>
    </row>
    <row r="2" spans="1:7" ht="15" customHeight="1" x14ac:dyDescent="0.25">
      <c r="A2" s="219" t="s">
        <v>52</v>
      </c>
      <c r="B2" s="219"/>
      <c r="C2" s="219"/>
      <c r="D2" s="219"/>
      <c r="E2" s="219"/>
      <c r="F2" s="219"/>
      <c r="G2" s="219"/>
    </row>
    <row r="3" spans="1:7" ht="31.5" customHeight="1" x14ac:dyDescent="0.25">
      <c r="A3" s="220" t="s">
        <v>161</v>
      </c>
      <c r="B3" s="220" t="s">
        <v>4</v>
      </c>
      <c r="C3" s="220" t="s">
        <v>162</v>
      </c>
      <c r="D3" s="221" t="s">
        <v>163</v>
      </c>
      <c r="E3" s="221"/>
      <c r="F3" s="221"/>
    </row>
    <row r="4" spans="1:7" ht="31.5" customHeight="1" x14ac:dyDescent="0.25">
      <c r="A4" s="220"/>
      <c r="B4" s="220"/>
      <c r="C4" s="220"/>
      <c r="D4" s="52" t="s">
        <v>164</v>
      </c>
      <c r="E4" s="52" t="s">
        <v>165</v>
      </c>
      <c r="F4" s="52" t="s">
        <v>166</v>
      </c>
    </row>
    <row r="5" spans="1:7" x14ac:dyDescent="0.25">
      <c r="A5" s="141">
        <v>1</v>
      </c>
      <c r="B5" s="142" t="s">
        <v>235</v>
      </c>
      <c r="C5" s="151">
        <v>1</v>
      </c>
      <c r="D5" s="151">
        <v>7</v>
      </c>
      <c r="E5" s="151">
        <v>4</v>
      </c>
      <c r="F5" s="151">
        <v>3</v>
      </c>
    </row>
    <row r="6" spans="1:7" x14ac:dyDescent="0.25">
      <c r="A6" s="141">
        <v>2</v>
      </c>
      <c r="B6" s="142" t="s">
        <v>236</v>
      </c>
      <c r="C6" s="151">
        <v>1</v>
      </c>
      <c r="D6" s="151">
        <v>1</v>
      </c>
      <c r="E6" s="151">
        <v>1</v>
      </c>
      <c r="F6" s="151">
        <v>0</v>
      </c>
    </row>
    <row r="7" spans="1:7" x14ac:dyDescent="0.25">
      <c r="A7" s="141">
        <v>3</v>
      </c>
      <c r="B7" s="142" t="s">
        <v>237</v>
      </c>
      <c r="C7" s="151">
        <v>2</v>
      </c>
      <c r="D7" s="151">
        <v>0</v>
      </c>
      <c r="E7" s="151">
        <v>0</v>
      </c>
      <c r="F7" s="151">
        <v>0</v>
      </c>
    </row>
    <row r="8" spans="1:7" x14ac:dyDescent="0.25">
      <c r="A8" s="141">
        <v>4</v>
      </c>
      <c r="B8" s="142" t="s">
        <v>238</v>
      </c>
      <c r="C8" s="154">
        <v>0</v>
      </c>
      <c r="D8" s="154">
        <v>0</v>
      </c>
      <c r="E8" s="154">
        <v>0</v>
      </c>
      <c r="F8" s="154">
        <v>0</v>
      </c>
    </row>
    <row r="9" spans="1:7" x14ac:dyDescent="0.25">
      <c r="A9" s="141">
        <v>5</v>
      </c>
      <c r="B9" s="142" t="s">
        <v>239</v>
      </c>
      <c r="C9" s="151">
        <v>2</v>
      </c>
      <c r="D9" s="151">
        <v>3</v>
      </c>
      <c r="E9" s="151">
        <v>3</v>
      </c>
      <c r="F9" s="151">
        <v>0</v>
      </c>
    </row>
    <row r="10" spans="1:7" ht="15.75" x14ac:dyDescent="0.25">
      <c r="A10" s="141">
        <v>6</v>
      </c>
      <c r="B10" s="142" t="s">
        <v>240</v>
      </c>
      <c r="C10" s="152">
        <v>0</v>
      </c>
      <c r="D10" s="152">
        <v>2</v>
      </c>
      <c r="E10" s="152">
        <v>0</v>
      </c>
      <c r="F10" s="152">
        <v>0</v>
      </c>
    </row>
    <row r="11" spans="1:7" ht="15.75" x14ac:dyDescent="0.25">
      <c r="A11" s="141">
        <v>7</v>
      </c>
      <c r="B11" s="142" t="s">
        <v>241</v>
      </c>
      <c r="C11" s="152">
        <v>0</v>
      </c>
      <c r="D11" s="152">
        <v>2</v>
      </c>
      <c r="E11" s="152">
        <v>1</v>
      </c>
      <c r="F11" s="152">
        <v>1</v>
      </c>
    </row>
    <row r="12" spans="1:7" x14ac:dyDescent="0.25">
      <c r="A12" s="141">
        <v>8</v>
      </c>
      <c r="B12" s="142" t="s">
        <v>242</v>
      </c>
      <c r="C12" s="151">
        <v>0</v>
      </c>
      <c r="D12" s="151">
        <v>1</v>
      </c>
      <c r="E12" s="151">
        <v>0</v>
      </c>
      <c r="F12" s="151">
        <v>0</v>
      </c>
    </row>
    <row r="13" spans="1:7" x14ac:dyDescent="0.25">
      <c r="A13" s="141">
        <v>9</v>
      </c>
      <c r="B13" s="142" t="s">
        <v>243</v>
      </c>
      <c r="C13" s="151">
        <v>4</v>
      </c>
      <c r="D13" s="151">
        <v>6</v>
      </c>
      <c r="E13" s="151">
        <v>3</v>
      </c>
      <c r="F13" s="151">
        <v>1</v>
      </c>
    </row>
    <row r="14" spans="1:7" x14ac:dyDescent="0.25">
      <c r="A14" s="141">
        <v>10</v>
      </c>
      <c r="B14" s="142" t="s">
        <v>244</v>
      </c>
      <c r="C14" s="151">
        <v>3</v>
      </c>
      <c r="D14" s="151">
        <v>15</v>
      </c>
      <c r="E14" s="151">
        <v>8</v>
      </c>
      <c r="F14" s="151">
        <v>7</v>
      </c>
    </row>
    <row r="15" spans="1:7" x14ac:dyDescent="0.25">
      <c r="A15" s="141">
        <v>11</v>
      </c>
      <c r="B15" s="142" t="s">
        <v>245</v>
      </c>
      <c r="C15" s="151">
        <v>2</v>
      </c>
      <c r="D15" s="151">
        <v>1</v>
      </c>
      <c r="E15" s="151">
        <v>1</v>
      </c>
      <c r="F15" s="151">
        <v>0</v>
      </c>
    </row>
    <row r="16" spans="1:7" x14ac:dyDescent="0.25">
      <c r="A16" s="141">
        <v>12</v>
      </c>
      <c r="B16" s="142" t="s">
        <v>246</v>
      </c>
      <c r="C16" s="149">
        <v>7</v>
      </c>
      <c r="D16" s="149">
        <v>17</v>
      </c>
      <c r="E16" s="149">
        <v>9</v>
      </c>
      <c r="F16" s="149">
        <v>5</v>
      </c>
    </row>
    <row r="17" spans="1:7" x14ac:dyDescent="0.25">
      <c r="A17" s="141">
        <v>13</v>
      </c>
      <c r="B17" s="142" t="s">
        <v>247</v>
      </c>
      <c r="C17" s="149">
        <v>0</v>
      </c>
      <c r="D17" s="149">
        <v>0</v>
      </c>
      <c r="E17" s="149">
        <v>0</v>
      </c>
      <c r="F17" s="149">
        <v>0</v>
      </c>
    </row>
    <row r="18" spans="1:7" x14ac:dyDescent="0.25">
      <c r="A18" s="141">
        <v>14</v>
      </c>
      <c r="B18" s="142" t="s">
        <v>248</v>
      </c>
      <c r="C18" s="151">
        <v>1</v>
      </c>
      <c r="D18" s="151">
        <v>0</v>
      </c>
      <c r="E18" s="151">
        <v>0</v>
      </c>
      <c r="F18" s="151">
        <v>0</v>
      </c>
    </row>
    <row r="19" spans="1:7" x14ac:dyDescent="0.25">
      <c r="A19" s="141">
        <v>15</v>
      </c>
      <c r="B19" s="142" t="s">
        <v>249</v>
      </c>
      <c r="C19" s="150">
        <v>1</v>
      </c>
      <c r="D19" s="150">
        <v>5</v>
      </c>
      <c r="E19" s="150">
        <v>4</v>
      </c>
      <c r="F19" s="150">
        <v>0</v>
      </c>
    </row>
    <row r="20" spans="1:7" x14ac:dyDescent="0.25">
      <c r="A20" s="141">
        <v>16</v>
      </c>
      <c r="B20" s="142" t="s">
        <v>250</v>
      </c>
      <c r="C20" s="151">
        <v>2</v>
      </c>
      <c r="D20" s="151">
        <v>1</v>
      </c>
      <c r="E20" s="151">
        <v>1</v>
      </c>
      <c r="F20" s="151">
        <v>0</v>
      </c>
    </row>
    <row r="21" spans="1:7" x14ac:dyDescent="0.25">
      <c r="A21" s="141">
        <v>17</v>
      </c>
      <c r="B21" s="142" t="s">
        <v>251</v>
      </c>
      <c r="C21" s="151">
        <v>1</v>
      </c>
      <c r="D21" s="151">
        <v>6</v>
      </c>
      <c r="E21" s="151">
        <v>3</v>
      </c>
      <c r="F21" s="151">
        <v>3</v>
      </c>
    </row>
    <row r="22" spans="1:7" x14ac:dyDescent="0.25">
      <c r="A22" s="141">
        <v>18</v>
      </c>
      <c r="B22" s="142" t="s">
        <v>252</v>
      </c>
      <c r="C22" s="151">
        <v>0</v>
      </c>
      <c r="D22" s="151">
        <v>0</v>
      </c>
      <c r="E22" s="151">
        <v>0</v>
      </c>
      <c r="F22" s="151">
        <v>0</v>
      </c>
    </row>
    <row r="23" spans="1:7" x14ac:dyDescent="0.25">
      <c r="A23" s="141">
        <v>19</v>
      </c>
      <c r="B23" s="142" t="s">
        <v>253</v>
      </c>
      <c r="C23" s="151">
        <v>3</v>
      </c>
      <c r="D23" s="151">
        <v>18</v>
      </c>
      <c r="E23" s="151">
        <v>10</v>
      </c>
      <c r="F23" s="151">
        <v>8</v>
      </c>
    </row>
    <row r="24" spans="1:7" x14ac:dyDescent="0.25">
      <c r="A24" s="141">
        <v>20</v>
      </c>
      <c r="B24" s="142" t="s">
        <v>254</v>
      </c>
      <c r="C24" s="151">
        <v>0</v>
      </c>
      <c r="D24" s="151">
        <v>3</v>
      </c>
      <c r="E24" s="151">
        <v>1</v>
      </c>
      <c r="F24" s="151">
        <v>1</v>
      </c>
      <c r="G24" s="1" t="s">
        <v>281</v>
      </c>
    </row>
    <row r="25" spans="1:7" x14ac:dyDescent="0.25">
      <c r="A25" s="141">
        <v>21</v>
      </c>
      <c r="B25" s="142" t="s">
        <v>255</v>
      </c>
      <c r="C25" s="151">
        <v>9</v>
      </c>
      <c r="D25" s="151">
        <v>7</v>
      </c>
      <c r="E25" s="151">
        <v>5</v>
      </c>
      <c r="F25" s="151">
        <v>2</v>
      </c>
    </row>
    <row r="26" spans="1:7" x14ac:dyDescent="0.25">
      <c r="A26" s="141">
        <v>22</v>
      </c>
      <c r="B26" s="142" t="s">
        <v>256</v>
      </c>
      <c r="C26" s="151">
        <v>1</v>
      </c>
      <c r="D26" s="151">
        <v>4</v>
      </c>
      <c r="E26" s="151">
        <v>3</v>
      </c>
      <c r="F26" s="151">
        <v>1</v>
      </c>
    </row>
    <row r="27" spans="1:7" x14ac:dyDescent="0.25">
      <c r="A27" s="220" t="s">
        <v>3</v>
      </c>
      <c r="B27" s="220"/>
      <c r="C27" s="143">
        <f>SUM(C5:C26)</f>
        <v>40</v>
      </c>
      <c r="D27" s="143">
        <f t="shared" ref="D27:F27" si="0">SUM(D5:D26)</f>
        <v>99</v>
      </c>
      <c r="E27" s="143">
        <f t="shared" si="0"/>
        <v>57</v>
      </c>
      <c r="F27" s="143">
        <f t="shared" si="0"/>
        <v>32</v>
      </c>
    </row>
    <row r="30" spans="1:7" x14ac:dyDescent="0.25">
      <c r="A30" s="222" t="s">
        <v>158</v>
      </c>
      <c r="B30" s="222"/>
      <c r="C30" s="222"/>
      <c r="D30" s="222"/>
      <c r="E30" s="222"/>
      <c r="F30" s="222"/>
    </row>
    <row r="31" spans="1:7" ht="66" customHeight="1" x14ac:dyDescent="0.25">
      <c r="A31" s="223" t="s">
        <v>167</v>
      </c>
      <c r="B31" s="223"/>
      <c r="C31" s="223"/>
      <c r="D31" s="223"/>
      <c r="E31" s="223"/>
      <c r="F31" s="223"/>
    </row>
    <row r="32" spans="1:7" ht="42" customHeight="1" x14ac:dyDescent="0.25">
      <c r="A32" s="223" t="s">
        <v>168</v>
      </c>
      <c r="B32" s="223"/>
      <c r="C32" s="223"/>
      <c r="D32" s="223"/>
      <c r="E32" s="223"/>
      <c r="F32" s="223"/>
    </row>
    <row r="34" spans="1:6" ht="28.5" customHeight="1" x14ac:dyDescent="0.25">
      <c r="A34" s="91"/>
      <c r="B34" s="186" t="s">
        <v>131</v>
      </c>
      <c r="C34" s="186"/>
      <c r="D34" s="186"/>
      <c r="E34" s="186"/>
      <c r="F34" s="186"/>
    </row>
    <row r="36" spans="1:6" x14ac:dyDescent="0.25">
      <c r="B36" s="108" t="s">
        <v>169</v>
      </c>
    </row>
  </sheetData>
  <mergeCells count="11">
    <mergeCell ref="A27:B27"/>
    <mergeCell ref="A30:F30"/>
    <mergeCell ref="A31:F31"/>
    <mergeCell ref="A32:F32"/>
    <mergeCell ref="B34:F34"/>
    <mergeCell ref="A1:F1"/>
    <mergeCell ref="A2:G2"/>
    <mergeCell ref="A3:A4"/>
    <mergeCell ref="B3:B4"/>
    <mergeCell ref="C3:C4"/>
    <mergeCell ref="D3:F3"/>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5"/>
  <sheetViews>
    <sheetView zoomScale="90" zoomScaleNormal="90" workbookViewId="0">
      <pane xSplit="3" ySplit="6" topLeftCell="J7" activePane="bottomRight" state="frozenSplit"/>
      <selection activeCell="F10" sqref="F10"/>
      <selection pane="topRight" activeCell="F10" sqref="F10"/>
      <selection pane="bottomLeft" activeCell="F10" sqref="F10"/>
      <selection pane="bottomRight" activeCell="P33" sqref="P33"/>
    </sheetView>
  </sheetViews>
  <sheetFormatPr defaultColWidth="9.140625" defaultRowHeight="15" x14ac:dyDescent="0.25"/>
  <cols>
    <col min="1" max="1" width="7" style="4" bestFit="1" customWidth="1"/>
    <col min="2" max="2" width="27.140625" style="4" customWidth="1"/>
    <col min="3" max="3" width="24.42578125" style="4" customWidth="1"/>
    <col min="4" max="4" width="10.7109375" style="4" customWidth="1"/>
    <col min="5" max="5" width="7.28515625" style="4" customWidth="1"/>
    <col min="6" max="7" width="7.140625" style="4" customWidth="1"/>
    <col min="8" max="8" width="7.28515625" style="4" customWidth="1"/>
    <col min="9" max="9" width="7.5703125" style="4" bestFit="1" customWidth="1"/>
    <col min="10" max="10" width="10.5703125" style="4" customWidth="1"/>
    <col min="11" max="11" width="10.7109375" style="4" customWidth="1"/>
    <col min="12" max="12" width="11.7109375" style="4" customWidth="1"/>
    <col min="13" max="13" width="12.140625" style="4" customWidth="1"/>
    <col min="14" max="14" width="10.7109375" style="4" customWidth="1"/>
    <col min="15" max="15" width="7.28515625" style="4" customWidth="1"/>
    <col min="16" max="17" width="7.140625" style="4" customWidth="1"/>
    <col min="18" max="18" width="7.28515625" style="4" customWidth="1"/>
    <col min="19" max="19" width="7.5703125" style="4" bestFit="1" customWidth="1"/>
    <col min="20" max="20" width="13" style="4" customWidth="1"/>
    <col min="21" max="21" width="13.140625" style="4" customWidth="1"/>
    <col min="22" max="22" width="12.7109375" style="4" customWidth="1"/>
    <col min="23" max="23" width="11.7109375" style="4" customWidth="1"/>
    <col min="24" max="24" width="10.7109375" style="4" customWidth="1"/>
    <col min="25" max="25" width="7.28515625" style="4" customWidth="1"/>
    <col min="26" max="27" width="7.140625" style="4" customWidth="1"/>
    <col min="28" max="28" width="7.28515625" style="4" customWidth="1"/>
    <col min="29" max="29" width="7.5703125" style="4" bestFit="1" customWidth="1"/>
    <col min="30" max="30" width="10.5703125" style="4" customWidth="1"/>
    <col min="31" max="31" width="10.7109375" style="4" customWidth="1"/>
    <col min="32" max="32" width="11.7109375" style="4" customWidth="1"/>
    <col min="33" max="33" width="13.5703125" style="4" customWidth="1"/>
    <col min="34" max="16384" width="9.140625" style="4"/>
  </cols>
  <sheetData>
    <row r="1" spans="1:33" ht="17.25" x14ac:dyDescent="0.25">
      <c r="B1" s="224" t="s">
        <v>170</v>
      </c>
      <c r="C1" s="224"/>
    </row>
    <row r="2" spans="1:33" ht="15.75" x14ac:dyDescent="0.25">
      <c r="B2" s="12" t="s">
        <v>171</v>
      </c>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row>
    <row r="3" spans="1:33" ht="15" customHeight="1" x14ac:dyDescent="0.25">
      <c r="A3" s="109"/>
      <c r="B3" s="219" t="s">
        <v>52</v>
      </c>
      <c r="C3" s="219"/>
      <c r="D3" s="219"/>
      <c r="E3" s="219"/>
      <c r="F3" s="219"/>
      <c r="G3" s="219"/>
      <c r="H3" s="219"/>
      <c r="I3" s="109"/>
      <c r="J3" s="109"/>
      <c r="K3" s="109"/>
      <c r="L3" s="109"/>
      <c r="M3" s="109"/>
      <c r="N3" s="109"/>
      <c r="O3" s="109"/>
      <c r="P3" s="109"/>
      <c r="Q3" s="109"/>
      <c r="R3" s="109"/>
      <c r="S3" s="109"/>
      <c r="T3" s="109"/>
      <c r="U3" s="109"/>
      <c r="V3" s="109"/>
      <c r="W3" s="109"/>
      <c r="X3" s="109"/>
      <c r="Y3" s="109"/>
      <c r="Z3" s="109"/>
      <c r="AA3" s="109"/>
      <c r="AB3" s="109"/>
      <c r="AC3" s="109"/>
      <c r="AD3" s="109"/>
      <c r="AE3" s="109"/>
      <c r="AF3" s="109"/>
      <c r="AG3" s="109"/>
    </row>
    <row r="4" spans="1:33" ht="28.5" customHeight="1" x14ac:dyDescent="0.25">
      <c r="A4" s="225" t="s">
        <v>15</v>
      </c>
      <c r="B4" s="225" t="s">
        <v>4</v>
      </c>
      <c r="C4" s="225" t="s">
        <v>17</v>
      </c>
      <c r="D4" s="226" t="s">
        <v>172</v>
      </c>
      <c r="E4" s="226"/>
      <c r="F4" s="226"/>
      <c r="G4" s="226"/>
      <c r="H4" s="226"/>
      <c r="I4" s="226"/>
      <c r="J4" s="226"/>
      <c r="K4" s="226"/>
      <c r="L4" s="226"/>
      <c r="M4" s="226"/>
      <c r="N4" s="228" t="s">
        <v>173</v>
      </c>
      <c r="O4" s="228"/>
      <c r="P4" s="228"/>
      <c r="Q4" s="228"/>
      <c r="R4" s="228"/>
      <c r="S4" s="228"/>
      <c r="T4" s="228"/>
      <c r="U4" s="228"/>
      <c r="V4" s="228"/>
      <c r="W4" s="228"/>
      <c r="X4" s="220" t="s">
        <v>174</v>
      </c>
      <c r="Y4" s="220"/>
      <c r="Z4" s="220"/>
      <c r="AA4" s="220"/>
      <c r="AB4" s="220"/>
      <c r="AC4" s="220"/>
      <c r="AD4" s="220"/>
      <c r="AE4" s="220"/>
      <c r="AF4" s="220"/>
      <c r="AG4" s="220"/>
    </row>
    <row r="5" spans="1:33" ht="30" customHeight="1" x14ac:dyDescent="0.25">
      <c r="A5" s="225"/>
      <c r="B5" s="225"/>
      <c r="C5" s="225"/>
      <c r="D5" s="229" t="s">
        <v>175</v>
      </c>
      <c r="E5" s="226" t="s">
        <v>176</v>
      </c>
      <c r="F5" s="226"/>
      <c r="G5" s="226"/>
      <c r="H5" s="226"/>
      <c r="I5" s="226"/>
      <c r="J5" s="226"/>
      <c r="K5" s="226" t="s">
        <v>177</v>
      </c>
      <c r="L5" s="226"/>
      <c r="M5" s="229" t="s">
        <v>178</v>
      </c>
      <c r="N5" s="168" t="s">
        <v>179</v>
      </c>
      <c r="O5" s="228" t="s">
        <v>180</v>
      </c>
      <c r="P5" s="228"/>
      <c r="Q5" s="228"/>
      <c r="R5" s="228"/>
      <c r="S5" s="228"/>
      <c r="T5" s="228"/>
      <c r="U5" s="228" t="s">
        <v>177</v>
      </c>
      <c r="V5" s="228"/>
      <c r="W5" s="168" t="s">
        <v>181</v>
      </c>
      <c r="X5" s="231" t="s">
        <v>175</v>
      </c>
      <c r="Y5" s="220" t="s">
        <v>182</v>
      </c>
      <c r="Z5" s="220"/>
      <c r="AA5" s="220"/>
      <c r="AB5" s="220"/>
      <c r="AC5" s="220"/>
      <c r="AD5" s="220"/>
      <c r="AE5" s="220" t="s">
        <v>177</v>
      </c>
      <c r="AF5" s="220"/>
      <c r="AG5" s="231" t="s">
        <v>178</v>
      </c>
    </row>
    <row r="6" spans="1:33" ht="85.5" customHeight="1" x14ac:dyDescent="0.25">
      <c r="A6" s="225"/>
      <c r="B6" s="225"/>
      <c r="C6" s="225"/>
      <c r="D6" s="230"/>
      <c r="E6" s="11" t="s">
        <v>183</v>
      </c>
      <c r="F6" s="11" t="s">
        <v>184</v>
      </c>
      <c r="G6" s="11" t="s">
        <v>185</v>
      </c>
      <c r="H6" s="11" t="s">
        <v>186</v>
      </c>
      <c r="I6" s="11" t="s">
        <v>187</v>
      </c>
      <c r="J6" s="11" t="s">
        <v>188</v>
      </c>
      <c r="K6" s="11" t="s">
        <v>189</v>
      </c>
      <c r="L6" s="11" t="s">
        <v>190</v>
      </c>
      <c r="M6" s="230"/>
      <c r="N6" s="169"/>
      <c r="O6" s="44" t="s">
        <v>183</v>
      </c>
      <c r="P6" s="44" t="s">
        <v>184</v>
      </c>
      <c r="Q6" s="44" t="s">
        <v>185</v>
      </c>
      <c r="R6" s="44" t="s">
        <v>186</v>
      </c>
      <c r="S6" s="44" t="s">
        <v>187</v>
      </c>
      <c r="T6" s="44" t="s">
        <v>191</v>
      </c>
      <c r="U6" s="44" t="s">
        <v>192</v>
      </c>
      <c r="V6" s="44" t="s">
        <v>193</v>
      </c>
      <c r="W6" s="169"/>
      <c r="X6" s="232"/>
      <c r="Y6" s="52" t="s">
        <v>183</v>
      </c>
      <c r="Z6" s="52" t="s">
        <v>184</v>
      </c>
      <c r="AA6" s="52" t="s">
        <v>185</v>
      </c>
      <c r="AB6" s="52" t="s">
        <v>186</v>
      </c>
      <c r="AC6" s="52" t="s">
        <v>187</v>
      </c>
      <c r="AD6" s="52" t="s">
        <v>194</v>
      </c>
      <c r="AE6" s="52" t="s">
        <v>195</v>
      </c>
      <c r="AF6" s="52" t="s">
        <v>196</v>
      </c>
      <c r="AG6" s="232"/>
    </row>
    <row r="7" spans="1:33" x14ac:dyDescent="0.25">
      <c r="A7" s="141">
        <v>1</v>
      </c>
      <c r="B7" s="142" t="s">
        <v>235</v>
      </c>
      <c r="C7" s="45" t="s">
        <v>280</v>
      </c>
      <c r="D7" s="3">
        <v>11</v>
      </c>
      <c r="E7" s="3">
        <v>0</v>
      </c>
      <c r="F7" s="3">
        <v>2</v>
      </c>
      <c r="G7" s="3">
        <v>5</v>
      </c>
      <c r="H7" s="3">
        <v>0</v>
      </c>
      <c r="I7" s="3" t="s">
        <v>275</v>
      </c>
      <c r="J7" s="3">
        <v>7</v>
      </c>
      <c r="K7" s="3">
        <v>7</v>
      </c>
      <c r="L7" s="110">
        <v>1</v>
      </c>
      <c r="M7" s="3">
        <v>200</v>
      </c>
      <c r="N7" s="3">
        <v>11</v>
      </c>
      <c r="O7" s="3">
        <v>26</v>
      </c>
      <c r="P7" s="3">
        <v>47</v>
      </c>
      <c r="Q7" s="3">
        <v>17</v>
      </c>
      <c r="R7" s="3">
        <v>0</v>
      </c>
      <c r="S7" s="3" t="s">
        <v>276</v>
      </c>
      <c r="T7" s="3">
        <v>367</v>
      </c>
      <c r="U7" s="3">
        <v>367</v>
      </c>
      <c r="V7" s="110">
        <v>1</v>
      </c>
      <c r="W7" s="3">
        <v>3000</v>
      </c>
      <c r="X7" s="3">
        <v>203</v>
      </c>
      <c r="Y7" s="3">
        <v>1034</v>
      </c>
      <c r="Z7" s="3">
        <v>280</v>
      </c>
      <c r="AA7" s="3">
        <v>676</v>
      </c>
      <c r="AB7" s="3">
        <v>1167</v>
      </c>
      <c r="AC7" s="3" t="s">
        <v>277</v>
      </c>
      <c r="AD7" s="3">
        <v>3425</v>
      </c>
      <c r="AE7" s="3">
        <v>3425</v>
      </c>
      <c r="AF7" s="110">
        <v>1</v>
      </c>
      <c r="AG7" s="3">
        <v>27090</v>
      </c>
    </row>
    <row r="8" spans="1:33" x14ac:dyDescent="0.25">
      <c r="A8" s="141">
        <v>2</v>
      </c>
      <c r="B8" s="142" t="s">
        <v>236</v>
      </c>
      <c r="C8" s="46" t="s">
        <v>265</v>
      </c>
      <c r="D8" s="3" t="s">
        <v>266</v>
      </c>
      <c r="E8" s="3" t="s">
        <v>266</v>
      </c>
      <c r="F8" s="3" t="s">
        <v>266</v>
      </c>
      <c r="G8" s="3" t="s">
        <v>266</v>
      </c>
      <c r="H8" s="3" t="s">
        <v>266</v>
      </c>
      <c r="I8" s="3" t="s">
        <v>266</v>
      </c>
      <c r="J8" s="3" t="s">
        <v>266</v>
      </c>
      <c r="K8" s="3" t="s">
        <v>266</v>
      </c>
      <c r="L8" s="110" t="e">
        <f t="shared" ref="L8:L27" si="0">K8/J8</f>
        <v>#VALUE!</v>
      </c>
      <c r="M8" s="3" t="s">
        <v>266</v>
      </c>
      <c r="N8" s="3">
        <v>166</v>
      </c>
      <c r="O8" s="3">
        <v>52</v>
      </c>
      <c r="P8" s="3">
        <v>52</v>
      </c>
      <c r="Q8" s="3">
        <v>52</v>
      </c>
      <c r="R8" s="3" t="s">
        <v>266</v>
      </c>
      <c r="S8" s="3" t="s">
        <v>266</v>
      </c>
      <c r="T8" s="3">
        <v>166</v>
      </c>
      <c r="U8" s="3">
        <v>338</v>
      </c>
      <c r="V8" s="110">
        <f t="shared" ref="V8:V27" si="1">U8/T8</f>
        <v>2.036144578313253</v>
      </c>
      <c r="W8" s="3">
        <v>166</v>
      </c>
      <c r="X8" s="3" t="s">
        <v>267</v>
      </c>
      <c r="Y8" s="3" t="s">
        <v>266</v>
      </c>
      <c r="Z8" s="3" t="s">
        <v>266</v>
      </c>
      <c r="AA8" s="3" t="s">
        <v>266</v>
      </c>
      <c r="AB8" s="3" t="s">
        <v>266</v>
      </c>
      <c r="AC8" s="3" t="s">
        <v>266</v>
      </c>
      <c r="AD8" s="3" t="s">
        <v>266</v>
      </c>
      <c r="AE8" s="3">
        <v>1113</v>
      </c>
      <c r="AF8" s="110" t="e">
        <f t="shared" ref="AF8:AF27" si="2">AE8/AD8</f>
        <v>#VALUE!</v>
      </c>
      <c r="AG8" s="3" t="s">
        <v>266</v>
      </c>
    </row>
    <row r="9" spans="1:33" x14ac:dyDescent="0.25">
      <c r="A9" s="141">
        <v>3</v>
      </c>
      <c r="B9" s="142" t="s">
        <v>237</v>
      </c>
      <c r="C9" s="46" t="s">
        <v>265</v>
      </c>
      <c r="D9" s="3">
        <v>21</v>
      </c>
      <c r="E9" s="3">
        <v>0</v>
      </c>
      <c r="F9" s="3">
        <v>0</v>
      </c>
      <c r="G9" s="3">
        <v>0</v>
      </c>
      <c r="H9" s="3">
        <v>0</v>
      </c>
      <c r="I9" s="3">
        <v>0</v>
      </c>
      <c r="J9" s="3">
        <v>0</v>
      </c>
      <c r="K9" s="3">
        <v>0</v>
      </c>
      <c r="L9" s="110" t="e">
        <v>#DIV/0!</v>
      </c>
      <c r="M9" s="3">
        <v>21</v>
      </c>
      <c r="N9" s="3">
        <v>96</v>
      </c>
      <c r="O9" s="3">
        <v>0</v>
      </c>
      <c r="P9" s="3">
        <v>28</v>
      </c>
      <c r="Q9" s="3">
        <v>28</v>
      </c>
      <c r="R9" s="3">
        <v>0</v>
      </c>
      <c r="S9" s="3">
        <v>0</v>
      </c>
      <c r="T9" s="3">
        <v>56</v>
      </c>
      <c r="U9" s="3">
        <v>104</v>
      </c>
      <c r="V9" s="110">
        <v>1.8571428571428572</v>
      </c>
      <c r="W9" s="3">
        <v>96</v>
      </c>
      <c r="X9" s="3">
        <v>0</v>
      </c>
      <c r="Y9" s="3">
        <v>0</v>
      </c>
      <c r="Z9" s="3">
        <v>0</v>
      </c>
      <c r="AA9" s="3">
        <v>0</v>
      </c>
      <c r="AB9" s="3">
        <v>0</v>
      </c>
      <c r="AC9" s="3">
        <v>0</v>
      </c>
      <c r="AD9" s="3">
        <v>0</v>
      </c>
      <c r="AE9" s="3">
        <v>0</v>
      </c>
      <c r="AF9" s="110" t="e">
        <v>#DIV/0!</v>
      </c>
      <c r="AG9" s="3">
        <v>0</v>
      </c>
    </row>
    <row r="10" spans="1:33" x14ac:dyDescent="0.25">
      <c r="A10" s="141">
        <v>4</v>
      </c>
      <c r="B10" s="142" t="s">
        <v>238</v>
      </c>
      <c r="C10" s="46" t="s">
        <v>265</v>
      </c>
      <c r="D10" s="3">
        <v>52</v>
      </c>
      <c r="E10" s="3">
        <v>52</v>
      </c>
      <c r="F10" s="3">
        <v>0</v>
      </c>
      <c r="G10" s="3">
        <v>0</v>
      </c>
      <c r="H10" s="3">
        <v>0</v>
      </c>
      <c r="I10" s="3">
        <v>0</v>
      </c>
      <c r="J10" s="3">
        <v>52</v>
      </c>
      <c r="K10" s="3">
        <v>0</v>
      </c>
      <c r="L10" s="110">
        <v>0</v>
      </c>
      <c r="M10" s="3">
        <v>52</v>
      </c>
      <c r="N10" s="3">
        <v>104</v>
      </c>
      <c r="O10" s="3">
        <v>104</v>
      </c>
      <c r="P10" s="3">
        <v>104</v>
      </c>
      <c r="Q10" s="3">
        <v>52</v>
      </c>
      <c r="R10" s="3">
        <v>0</v>
      </c>
      <c r="S10" s="3">
        <v>0</v>
      </c>
      <c r="T10" s="3">
        <v>260</v>
      </c>
      <c r="U10" s="3">
        <v>278</v>
      </c>
      <c r="V10" s="110">
        <v>1.0692307692307692</v>
      </c>
      <c r="W10" s="3">
        <v>260</v>
      </c>
      <c r="X10" s="3">
        <v>313</v>
      </c>
      <c r="Y10" s="3">
        <v>313</v>
      </c>
      <c r="Z10" s="3">
        <v>313</v>
      </c>
      <c r="AA10" s="3">
        <v>313</v>
      </c>
      <c r="AB10" s="3">
        <v>313</v>
      </c>
      <c r="AC10" s="3">
        <v>0</v>
      </c>
      <c r="AD10" s="3">
        <v>1252</v>
      </c>
      <c r="AE10" s="3">
        <v>740</v>
      </c>
      <c r="AF10" s="110">
        <v>0.59105431309904155</v>
      </c>
      <c r="AG10" s="3">
        <v>1252</v>
      </c>
    </row>
    <row r="11" spans="1:33" x14ac:dyDescent="0.25">
      <c r="A11" s="141">
        <v>5</v>
      </c>
      <c r="B11" s="142" t="s">
        <v>239</v>
      </c>
      <c r="C11" s="45" t="s">
        <v>280</v>
      </c>
      <c r="D11" s="3">
        <v>104</v>
      </c>
      <c r="E11" s="3">
        <v>27</v>
      </c>
      <c r="F11" s="3">
        <v>0</v>
      </c>
      <c r="G11" s="3">
        <v>27</v>
      </c>
      <c r="H11" s="3">
        <v>0</v>
      </c>
      <c r="I11" s="3">
        <v>0</v>
      </c>
      <c r="J11" s="3">
        <v>54</v>
      </c>
      <c r="K11" s="3">
        <v>0</v>
      </c>
      <c r="L11" s="110">
        <f>K11/J11</f>
        <v>0</v>
      </c>
      <c r="M11" s="3">
        <v>104</v>
      </c>
      <c r="N11" s="3">
        <f>3*52</f>
        <v>156</v>
      </c>
      <c r="O11" s="3">
        <v>27</v>
      </c>
      <c r="P11" s="3">
        <v>17</v>
      </c>
      <c r="Q11" s="3">
        <v>27</v>
      </c>
      <c r="R11" s="3">
        <v>0</v>
      </c>
      <c r="S11" s="3">
        <v>0</v>
      </c>
      <c r="T11" s="3">
        <v>71</v>
      </c>
      <c r="U11" s="3">
        <v>51</v>
      </c>
      <c r="V11" s="110">
        <f>U11/T11</f>
        <v>0.71830985915492962</v>
      </c>
      <c r="W11" s="3">
        <f>3*52</f>
        <v>156</v>
      </c>
      <c r="X11" s="3">
        <f>73*12</f>
        <v>876</v>
      </c>
      <c r="Y11" s="3">
        <v>27</v>
      </c>
      <c r="Z11" s="3">
        <v>27</v>
      </c>
      <c r="AA11" s="3">
        <f>27*5</f>
        <v>135</v>
      </c>
      <c r="AB11" s="3">
        <v>81</v>
      </c>
      <c r="AC11" s="3">
        <f>73*3</f>
        <v>219</v>
      </c>
      <c r="AD11" s="3">
        <v>489</v>
      </c>
      <c r="AE11" s="3">
        <v>612</v>
      </c>
      <c r="AF11" s="110">
        <f>AE11/AD11</f>
        <v>1.2515337423312884</v>
      </c>
      <c r="AG11" s="3">
        <v>876</v>
      </c>
    </row>
    <row r="12" spans="1:33" x14ac:dyDescent="0.25">
      <c r="A12" s="141">
        <v>6</v>
      </c>
      <c r="B12" s="142" t="s">
        <v>240</v>
      </c>
      <c r="C12" s="46" t="s">
        <v>265</v>
      </c>
      <c r="D12" s="3">
        <v>96</v>
      </c>
      <c r="E12" s="3">
        <v>0</v>
      </c>
      <c r="F12" s="3">
        <v>0</v>
      </c>
      <c r="G12" s="3">
        <v>0</v>
      </c>
      <c r="H12" s="3">
        <v>0</v>
      </c>
      <c r="I12" s="3">
        <v>0</v>
      </c>
      <c r="J12" s="3">
        <v>0</v>
      </c>
      <c r="K12" s="3">
        <v>0</v>
      </c>
      <c r="L12" s="110" t="e">
        <v>#DIV/0!</v>
      </c>
      <c r="M12" s="3">
        <v>0</v>
      </c>
      <c r="N12" s="3">
        <v>192</v>
      </c>
      <c r="O12" s="3">
        <v>8</v>
      </c>
      <c r="P12" s="3">
        <v>96</v>
      </c>
      <c r="Q12" s="3">
        <v>0</v>
      </c>
      <c r="R12" s="3">
        <v>0</v>
      </c>
      <c r="S12" s="3">
        <v>0</v>
      </c>
      <c r="T12" s="3">
        <v>104</v>
      </c>
      <c r="U12" s="3">
        <v>104</v>
      </c>
      <c r="V12" s="110">
        <v>1</v>
      </c>
      <c r="W12" s="3">
        <v>240</v>
      </c>
      <c r="X12" s="3">
        <v>0</v>
      </c>
      <c r="Y12" s="3">
        <v>169</v>
      </c>
      <c r="Z12" s="3">
        <v>104</v>
      </c>
      <c r="AA12" s="3">
        <v>58</v>
      </c>
      <c r="AB12" s="3">
        <v>0</v>
      </c>
      <c r="AC12" s="3">
        <v>0</v>
      </c>
      <c r="AD12" s="3">
        <v>331</v>
      </c>
      <c r="AE12" s="3">
        <v>331</v>
      </c>
      <c r="AF12" s="110">
        <v>1</v>
      </c>
      <c r="AG12" s="3">
        <v>0</v>
      </c>
    </row>
    <row r="13" spans="1:33" x14ac:dyDescent="0.25">
      <c r="A13" s="141">
        <v>7</v>
      </c>
      <c r="B13" s="142" t="s">
        <v>241</v>
      </c>
      <c r="C13" s="46" t="s">
        <v>268</v>
      </c>
      <c r="D13" s="3">
        <v>96</v>
      </c>
      <c r="E13" s="3">
        <v>0</v>
      </c>
      <c r="F13" s="3">
        <v>0</v>
      </c>
      <c r="G13" s="3">
        <v>0</v>
      </c>
      <c r="H13" s="3">
        <v>0</v>
      </c>
      <c r="I13" s="3">
        <v>0</v>
      </c>
      <c r="J13" s="3">
        <v>0</v>
      </c>
      <c r="K13" s="3">
        <v>0</v>
      </c>
      <c r="L13" s="110" t="e">
        <v>#DIV/0!</v>
      </c>
      <c r="M13" s="3">
        <v>0</v>
      </c>
      <c r="N13" s="3">
        <v>192</v>
      </c>
      <c r="O13" s="3">
        <v>101</v>
      </c>
      <c r="P13" s="3">
        <v>40</v>
      </c>
      <c r="Q13" s="3">
        <v>2</v>
      </c>
      <c r="R13" s="3">
        <v>22</v>
      </c>
      <c r="S13" s="3">
        <v>0</v>
      </c>
      <c r="T13" s="3">
        <v>163</v>
      </c>
      <c r="U13" s="3">
        <v>163</v>
      </c>
      <c r="V13" s="110">
        <v>1</v>
      </c>
      <c r="W13" s="3">
        <v>240</v>
      </c>
      <c r="X13" s="3"/>
      <c r="Y13" s="3">
        <v>148</v>
      </c>
      <c r="Z13" s="3">
        <v>148</v>
      </c>
      <c r="AA13" s="3">
        <v>1699</v>
      </c>
      <c r="AB13" s="3">
        <v>868</v>
      </c>
      <c r="AC13" s="3">
        <v>0</v>
      </c>
      <c r="AD13" s="3"/>
      <c r="AE13" s="3"/>
      <c r="AF13" s="110" t="e">
        <v>#DIV/0!</v>
      </c>
      <c r="AG13" s="3"/>
    </row>
    <row r="14" spans="1:33" x14ac:dyDescent="0.25">
      <c r="A14" s="141">
        <v>8</v>
      </c>
      <c r="B14" s="142" t="s">
        <v>242</v>
      </c>
      <c r="C14" s="46" t="s">
        <v>265</v>
      </c>
      <c r="D14" s="3">
        <v>5</v>
      </c>
      <c r="E14" s="3">
        <v>1</v>
      </c>
      <c r="F14" s="3">
        <v>1</v>
      </c>
      <c r="G14" s="3">
        <v>3</v>
      </c>
      <c r="H14" s="3">
        <v>0</v>
      </c>
      <c r="I14" s="3">
        <v>0</v>
      </c>
      <c r="J14" s="3">
        <v>5</v>
      </c>
      <c r="K14" s="3">
        <v>13</v>
      </c>
      <c r="L14" s="110">
        <v>2.6</v>
      </c>
      <c r="M14" s="3">
        <v>5</v>
      </c>
      <c r="N14" s="3">
        <v>5</v>
      </c>
      <c r="O14" s="3">
        <v>1</v>
      </c>
      <c r="P14" s="3">
        <v>1</v>
      </c>
      <c r="Q14" s="3">
        <v>3</v>
      </c>
      <c r="R14" s="3">
        <v>0</v>
      </c>
      <c r="S14" s="3">
        <v>0</v>
      </c>
      <c r="T14" s="3">
        <v>5</v>
      </c>
      <c r="U14" s="3">
        <v>206</v>
      </c>
      <c r="V14" s="110">
        <v>41.2</v>
      </c>
      <c r="W14" s="3">
        <v>5</v>
      </c>
      <c r="X14" s="3">
        <v>269</v>
      </c>
      <c r="Y14" s="3">
        <v>1</v>
      </c>
      <c r="Z14" s="3">
        <v>1</v>
      </c>
      <c r="AA14" s="3">
        <v>13</v>
      </c>
      <c r="AB14" s="3">
        <v>32</v>
      </c>
      <c r="AC14" s="3">
        <v>222</v>
      </c>
      <c r="AD14" s="3">
        <v>269</v>
      </c>
      <c r="AE14" s="3">
        <v>2318</v>
      </c>
      <c r="AF14" s="110">
        <v>8.6171003717472114</v>
      </c>
      <c r="AG14" s="3">
        <v>270</v>
      </c>
    </row>
    <row r="15" spans="1:33" x14ac:dyDescent="0.25">
      <c r="A15" s="141">
        <v>9</v>
      </c>
      <c r="B15" s="142" t="s">
        <v>243</v>
      </c>
      <c r="C15" s="46" t="s">
        <v>265</v>
      </c>
      <c r="D15" s="3">
        <v>0</v>
      </c>
      <c r="E15" s="3">
        <v>6</v>
      </c>
      <c r="F15" s="3">
        <v>6</v>
      </c>
      <c r="G15" s="3">
        <v>1</v>
      </c>
      <c r="H15" s="3">
        <v>0</v>
      </c>
      <c r="I15" s="3">
        <v>0</v>
      </c>
      <c r="J15" s="3">
        <v>0</v>
      </c>
      <c r="K15" s="3">
        <v>676</v>
      </c>
      <c r="L15" s="110" t="e">
        <v>#DIV/0!</v>
      </c>
      <c r="M15" s="3">
        <v>676</v>
      </c>
      <c r="N15" s="3">
        <v>0</v>
      </c>
      <c r="O15" s="3">
        <v>0</v>
      </c>
      <c r="P15" s="3">
        <v>0</v>
      </c>
      <c r="Q15" s="3">
        <v>0</v>
      </c>
      <c r="R15" s="3">
        <v>0</v>
      </c>
      <c r="S15" s="3">
        <v>0</v>
      </c>
      <c r="T15" s="3">
        <v>6</v>
      </c>
      <c r="U15" s="3">
        <v>0</v>
      </c>
      <c r="V15" s="110">
        <v>0</v>
      </c>
      <c r="W15" s="3">
        <v>0</v>
      </c>
      <c r="X15" s="3">
        <v>0</v>
      </c>
      <c r="Y15" s="3">
        <v>0</v>
      </c>
      <c r="Z15" s="3">
        <v>0</v>
      </c>
      <c r="AA15" s="3">
        <v>0</v>
      </c>
      <c r="AB15" s="3">
        <v>0</v>
      </c>
      <c r="AC15" s="3">
        <v>0</v>
      </c>
      <c r="AD15" s="3">
        <v>0</v>
      </c>
      <c r="AE15" s="3">
        <v>0</v>
      </c>
      <c r="AF15" s="110" t="e">
        <v>#DIV/0!</v>
      </c>
      <c r="AG15" s="3">
        <v>0</v>
      </c>
    </row>
    <row r="16" spans="1:33" x14ac:dyDescent="0.25">
      <c r="A16" s="141">
        <v>10</v>
      </c>
      <c r="B16" s="142" t="s">
        <v>244</v>
      </c>
      <c r="C16" s="46" t="s">
        <v>265</v>
      </c>
      <c r="D16" s="3">
        <v>324</v>
      </c>
      <c r="E16" s="3">
        <v>240</v>
      </c>
      <c r="F16" s="3">
        <v>24</v>
      </c>
      <c r="G16" s="3">
        <v>48</v>
      </c>
      <c r="H16" s="3">
        <v>12</v>
      </c>
      <c r="I16" s="3"/>
      <c r="J16" s="3">
        <v>324</v>
      </c>
      <c r="K16" s="3">
        <v>472</v>
      </c>
      <c r="L16" s="110">
        <v>1.4567901234567902</v>
      </c>
      <c r="M16" s="3">
        <v>324</v>
      </c>
      <c r="N16" s="3">
        <v>324</v>
      </c>
      <c r="O16" s="3">
        <v>240</v>
      </c>
      <c r="P16" s="3">
        <v>24</v>
      </c>
      <c r="Q16" s="3">
        <v>48</v>
      </c>
      <c r="R16" s="3">
        <v>12</v>
      </c>
      <c r="S16" s="3"/>
      <c r="T16" s="3">
        <v>324</v>
      </c>
      <c r="U16" s="3">
        <v>3900</v>
      </c>
      <c r="V16" s="110">
        <v>12.037037037037036</v>
      </c>
      <c r="W16" s="3">
        <v>324</v>
      </c>
      <c r="X16" s="3">
        <v>960</v>
      </c>
      <c r="Y16" s="3">
        <v>240</v>
      </c>
      <c r="Z16" s="3">
        <v>240</v>
      </c>
      <c r="AA16" s="3">
        <v>240</v>
      </c>
      <c r="AB16" s="3">
        <v>240</v>
      </c>
      <c r="AC16" s="3"/>
      <c r="AD16" s="3">
        <v>960</v>
      </c>
      <c r="AE16" s="3">
        <v>12645</v>
      </c>
      <c r="AF16" s="110">
        <v>13.171875</v>
      </c>
      <c r="AG16" s="3">
        <v>960</v>
      </c>
    </row>
    <row r="17" spans="1:33" x14ac:dyDescent="0.25">
      <c r="A17" s="141">
        <v>11</v>
      </c>
      <c r="B17" s="142" t="s">
        <v>245</v>
      </c>
      <c r="C17" s="46" t="s">
        <v>265</v>
      </c>
      <c r="D17" s="156">
        <v>28</v>
      </c>
      <c r="E17" s="156">
        <v>28</v>
      </c>
      <c r="F17" s="156">
        <v>28</v>
      </c>
      <c r="G17" s="156">
        <v>28</v>
      </c>
      <c r="H17" s="156">
        <v>28</v>
      </c>
      <c r="I17" s="156">
        <v>28</v>
      </c>
      <c r="J17" s="3">
        <v>28</v>
      </c>
      <c r="K17" s="3">
        <v>5</v>
      </c>
      <c r="L17" s="110">
        <v>0.17857142857142858</v>
      </c>
      <c r="M17" s="3">
        <v>28</v>
      </c>
      <c r="N17" s="3">
        <v>14</v>
      </c>
      <c r="O17" s="3">
        <v>14</v>
      </c>
      <c r="P17" s="3">
        <v>14</v>
      </c>
      <c r="Q17" s="3">
        <v>14</v>
      </c>
      <c r="R17" s="3">
        <v>14</v>
      </c>
      <c r="S17" s="3">
        <v>14</v>
      </c>
      <c r="T17" s="3">
        <v>28</v>
      </c>
      <c r="U17" s="3">
        <v>107</v>
      </c>
      <c r="V17" s="110">
        <v>3.8214285714285716</v>
      </c>
      <c r="W17" s="3">
        <v>28</v>
      </c>
      <c r="X17" s="3">
        <v>28</v>
      </c>
      <c r="Y17" s="3">
        <v>28</v>
      </c>
      <c r="Z17" s="3">
        <v>28</v>
      </c>
      <c r="AA17" s="3">
        <v>28</v>
      </c>
      <c r="AB17" s="3">
        <v>28</v>
      </c>
      <c r="AC17" s="3">
        <v>28</v>
      </c>
      <c r="AD17" s="3">
        <v>28</v>
      </c>
      <c r="AE17" s="3">
        <v>188</v>
      </c>
      <c r="AF17" s="110">
        <v>6.7142857142857144</v>
      </c>
      <c r="AG17" s="3">
        <v>0</v>
      </c>
    </row>
    <row r="18" spans="1:33" x14ac:dyDescent="0.25">
      <c r="A18" s="141">
        <v>12</v>
      </c>
      <c r="B18" s="142" t="s">
        <v>246</v>
      </c>
      <c r="C18" s="46"/>
      <c r="D18" s="3">
        <v>0</v>
      </c>
      <c r="E18" s="3">
        <v>0</v>
      </c>
      <c r="F18" s="3">
        <v>0</v>
      </c>
      <c r="G18" s="3">
        <v>0</v>
      </c>
      <c r="H18" s="3">
        <v>0</v>
      </c>
      <c r="I18" s="3">
        <v>0</v>
      </c>
      <c r="J18" s="3">
        <v>0</v>
      </c>
      <c r="K18" s="3">
        <v>15</v>
      </c>
      <c r="L18" s="110" t="e">
        <v>#DIV/0!</v>
      </c>
      <c r="M18" s="3">
        <v>64</v>
      </c>
      <c r="N18" s="3">
        <v>48</v>
      </c>
      <c r="O18" s="3">
        <v>0</v>
      </c>
      <c r="P18" s="3">
        <v>0</v>
      </c>
      <c r="Q18" s="3">
        <v>12</v>
      </c>
      <c r="R18" s="3">
        <v>0</v>
      </c>
      <c r="S18" s="3">
        <v>0</v>
      </c>
      <c r="T18" s="3">
        <v>453</v>
      </c>
      <c r="U18" s="3">
        <v>2</v>
      </c>
      <c r="V18" s="110">
        <v>4.4150110375275938E-3</v>
      </c>
      <c r="W18" s="3">
        <v>112</v>
      </c>
      <c r="X18" s="3">
        <v>550</v>
      </c>
      <c r="Y18" s="3">
        <v>0</v>
      </c>
      <c r="Z18" s="3">
        <v>0</v>
      </c>
      <c r="AA18" s="3">
        <v>582</v>
      </c>
      <c r="AB18" s="3">
        <v>360</v>
      </c>
      <c r="AC18" s="3">
        <v>598</v>
      </c>
      <c r="AD18" s="3">
        <v>459</v>
      </c>
      <c r="AE18" s="3">
        <v>2563</v>
      </c>
      <c r="AF18" s="110">
        <v>5.5838779956427018</v>
      </c>
      <c r="AG18" s="3">
        <v>596</v>
      </c>
    </row>
    <row r="19" spans="1:33" x14ac:dyDescent="0.25">
      <c r="A19" s="141">
        <v>13</v>
      </c>
      <c r="B19" s="142" t="s">
        <v>247</v>
      </c>
      <c r="C19" s="46"/>
      <c r="D19" s="3">
        <v>0</v>
      </c>
      <c r="E19" s="3">
        <v>0</v>
      </c>
      <c r="F19" s="3">
        <v>0</v>
      </c>
      <c r="G19" s="3">
        <v>0</v>
      </c>
      <c r="H19" s="3">
        <v>0</v>
      </c>
      <c r="I19" s="3">
        <v>0</v>
      </c>
      <c r="J19" s="3">
        <v>0</v>
      </c>
      <c r="K19" s="3">
        <v>0</v>
      </c>
      <c r="L19" s="110" t="e">
        <f t="shared" si="0"/>
        <v>#DIV/0!</v>
      </c>
      <c r="M19" s="3">
        <v>0</v>
      </c>
      <c r="N19" s="3">
        <v>0</v>
      </c>
      <c r="O19" s="3">
        <v>0</v>
      </c>
      <c r="P19" s="3">
        <v>0</v>
      </c>
      <c r="Q19" s="3">
        <v>0</v>
      </c>
      <c r="R19" s="3">
        <v>0</v>
      </c>
      <c r="S19" s="3">
        <v>0</v>
      </c>
      <c r="T19" s="3">
        <v>0</v>
      </c>
      <c r="U19" s="3">
        <v>0</v>
      </c>
      <c r="V19" s="110" t="e">
        <f t="shared" si="1"/>
        <v>#DIV/0!</v>
      </c>
      <c r="W19" s="3">
        <v>0</v>
      </c>
      <c r="X19" s="3">
        <v>0</v>
      </c>
      <c r="Y19" s="3">
        <v>0</v>
      </c>
      <c r="Z19" s="3">
        <v>0</v>
      </c>
      <c r="AA19" s="3">
        <v>0</v>
      </c>
      <c r="AB19" s="3">
        <v>0</v>
      </c>
      <c r="AC19" s="3">
        <v>0</v>
      </c>
      <c r="AD19" s="3">
        <v>0</v>
      </c>
      <c r="AE19" s="3">
        <v>0</v>
      </c>
      <c r="AF19" s="110" t="e">
        <f t="shared" si="2"/>
        <v>#DIV/0!</v>
      </c>
      <c r="AG19" s="3">
        <v>0</v>
      </c>
    </row>
    <row r="20" spans="1:33" x14ac:dyDescent="0.25">
      <c r="A20" s="141">
        <v>14</v>
      </c>
      <c r="B20" s="142" t="s">
        <v>248</v>
      </c>
      <c r="C20" s="46" t="s">
        <v>265</v>
      </c>
      <c r="D20" s="3">
        <v>1</v>
      </c>
      <c r="E20" s="3">
        <v>1</v>
      </c>
      <c r="F20" s="3">
        <v>0</v>
      </c>
      <c r="G20" s="3">
        <v>0</v>
      </c>
      <c r="H20" s="3">
        <v>0</v>
      </c>
      <c r="I20" s="3">
        <v>0</v>
      </c>
      <c r="J20" s="3">
        <v>1</v>
      </c>
      <c r="K20" s="3">
        <v>0</v>
      </c>
      <c r="L20" s="110">
        <v>0</v>
      </c>
      <c r="M20" s="3">
        <v>2</v>
      </c>
      <c r="N20" s="3">
        <v>3</v>
      </c>
      <c r="O20" s="3">
        <v>1</v>
      </c>
      <c r="P20" s="3">
        <v>0</v>
      </c>
      <c r="Q20" s="3">
        <v>2</v>
      </c>
      <c r="R20" s="3">
        <v>0</v>
      </c>
      <c r="S20" s="3">
        <v>0</v>
      </c>
      <c r="T20" s="3">
        <v>3</v>
      </c>
      <c r="U20" s="3">
        <v>402</v>
      </c>
      <c r="V20" s="110">
        <v>134</v>
      </c>
      <c r="W20" s="3">
        <v>3</v>
      </c>
      <c r="X20" s="3">
        <v>17</v>
      </c>
      <c r="Y20" s="3">
        <v>1</v>
      </c>
      <c r="Z20" s="3">
        <v>0</v>
      </c>
      <c r="AA20" s="3">
        <v>6</v>
      </c>
      <c r="AB20" s="3">
        <v>10</v>
      </c>
      <c r="AC20" s="3">
        <v>0</v>
      </c>
      <c r="AD20" s="3">
        <v>17</v>
      </c>
      <c r="AE20" s="3">
        <v>1678</v>
      </c>
      <c r="AF20" s="110">
        <v>98.705882352941174</v>
      </c>
      <c r="AG20" s="3">
        <v>0</v>
      </c>
    </row>
    <row r="21" spans="1:33" x14ac:dyDescent="0.25">
      <c r="A21" s="141">
        <v>15</v>
      </c>
      <c r="B21" s="142" t="s">
        <v>249</v>
      </c>
      <c r="C21" s="46"/>
      <c r="D21" s="3">
        <v>0</v>
      </c>
      <c r="E21" s="3">
        <v>0</v>
      </c>
      <c r="F21" s="3">
        <v>10</v>
      </c>
      <c r="G21" s="3">
        <v>0</v>
      </c>
      <c r="H21" s="3">
        <v>0</v>
      </c>
      <c r="I21" s="3">
        <v>0</v>
      </c>
      <c r="J21" s="3">
        <v>10</v>
      </c>
      <c r="K21" s="3">
        <v>0</v>
      </c>
      <c r="L21" s="110">
        <v>0</v>
      </c>
      <c r="M21" s="3">
        <v>0</v>
      </c>
      <c r="N21" s="3">
        <v>0</v>
      </c>
      <c r="O21" s="3">
        <v>0</v>
      </c>
      <c r="P21" s="3">
        <v>128</v>
      </c>
      <c r="Q21" s="3">
        <v>0</v>
      </c>
      <c r="R21" s="3">
        <v>0</v>
      </c>
      <c r="S21" s="3">
        <v>0</v>
      </c>
      <c r="T21" s="3">
        <v>6</v>
      </c>
      <c r="U21" s="3">
        <v>185</v>
      </c>
      <c r="V21" s="110">
        <v>30.833333333333332</v>
      </c>
      <c r="W21" s="3">
        <v>0</v>
      </c>
      <c r="X21" s="3">
        <v>0</v>
      </c>
      <c r="Y21" s="3">
        <v>18</v>
      </c>
      <c r="Z21" s="3">
        <v>450</v>
      </c>
      <c r="AA21" s="3">
        <v>54</v>
      </c>
      <c r="AB21" s="3">
        <v>89</v>
      </c>
      <c r="AC21" s="3">
        <v>0</v>
      </c>
      <c r="AD21" s="3">
        <v>477</v>
      </c>
      <c r="AE21" s="3">
        <v>75</v>
      </c>
      <c r="AF21" s="110">
        <v>0.15723270440251572</v>
      </c>
      <c r="AG21" s="3">
        <v>0</v>
      </c>
    </row>
    <row r="22" spans="1:33" x14ac:dyDescent="0.25">
      <c r="A22" s="141">
        <v>16</v>
      </c>
      <c r="B22" s="142" t="s">
        <v>250</v>
      </c>
      <c r="C22" s="46" t="s">
        <v>265</v>
      </c>
      <c r="D22" s="3">
        <v>7</v>
      </c>
      <c r="E22" s="3">
        <v>1</v>
      </c>
      <c r="F22" s="3">
        <v>3</v>
      </c>
      <c r="G22" s="3">
        <v>1</v>
      </c>
      <c r="H22" s="3">
        <v>0</v>
      </c>
      <c r="I22" s="3">
        <v>2</v>
      </c>
      <c r="J22" s="3">
        <v>7</v>
      </c>
      <c r="K22" s="3">
        <v>2</v>
      </c>
      <c r="L22" s="110">
        <v>0.2857142857142857</v>
      </c>
      <c r="M22" s="3">
        <v>10</v>
      </c>
      <c r="N22" s="3">
        <v>8</v>
      </c>
      <c r="O22" s="3">
        <v>1</v>
      </c>
      <c r="P22" s="3">
        <v>3</v>
      </c>
      <c r="Q22" s="3">
        <v>2</v>
      </c>
      <c r="R22" s="3">
        <v>0</v>
      </c>
      <c r="S22" s="3">
        <v>2</v>
      </c>
      <c r="T22" s="3">
        <v>8</v>
      </c>
      <c r="U22" s="3">
        <v>639</v>
      </c>
      <c r="V22" s="110">
        <v>79.875</v>
      </c>
      <c r="W22" s="3">
        <v>10</v>
      </c>
      <c r="X22" s="3">
        <v>99</v>
      </c>
      <c r="Y22" s="3">
        <v>1</v>
      </c>
      <c r="Z22" s="3">
        <v>3</v>
      </c>
      <c r="AA22" s="3">
        <v>5</v>
      </c>
      <c r="AB22" s="3">
        <v>19</v>
      </c>
      <c r="AC22" s="3">
        <v>68</v>
      </c>
      <c r="AD22" s="3">
        <v>99</v>
      </c>
      <c r="AE22" s="3">
        <v>2385</v>
      </c>
      <c r="AF22" s="110">
        <v>24.09090909090909</v>
      </c>
      <c r="AG22" s="3">
        <v>133</v>
      </c>
    </row>
    <row r="23" spans="1:33" x14ac:dyDescent="0.25">
      <c r="A23" s="141">
        <v>17</v>
      </c>
      <c r="B23" s="142" t="s">
        <v>251</v>
      </c>
      <c r="C23" s="46" t="s">
        <v>265</v>
      </c>
      <c r="D23" s="3">
        <v>260</v>
      </c>
      <c r="E23" s="3">
        <v>0</v>
      </c>
      <c r="F23" s="3">
        <v>140</v>
      </c>
      <c r="G23" s="3">
        <v>0</v>
      </c>
      <c r="H23" s="3">
        <v>0</v>
      </c>
      <c r="I23" s="3">
        <v>0</v>
      </c>
      <c r="J23" s="3">
        <v>140</v>
      </c>
      <c r="K23" s="3">
        <v>0</v>
      </c>
      <c r="L23" s="110">
        <v>0</v>
      </c>
      <c r="M23" s="3">
        <v>260</v>
      </c>
      <c r="N23" s="3">
        <v>260</v>
      </c>
      <c r="O23" s="3">
        <v>0</v>
      </c>
      <c r="P23" s="3">
        <v>140</v>
      </c>
      <c r="Q23" s="3">
        <v>0</v>
      </c>
      <c r="R23" s="3">
        <v>0</v>
      </c>
      <c r="S23" s="3"/>
      <c r="T23" s="3">
        <v>140</v>
      </c>
      <c r="U23" s="3">
        <v>14</v>
      </c>
      <c r="V23" s="110">
        <v>0.1</v>
      </c>
      <c r="W23" s="3">
        <v>260</v>
      </c>
      <c r="X23" s="3">
        <v>260</v>
      </c>
      <c r="Y23" s="3">
        <v>140</v>
      </c>
      <c r="Z23" s="3">
        <v>140</v>
      </c>
      <c r="AA23" s="3">
        <v>140</v>
      </c>
      <c r="AB23" s="3">
        <v>140</v>
      </c>
      <c r="AC23" s="3">
        <v>0</v>
      </c>
      <c r="AD23" s="3">
        <v>140</v>
      </c>
      <c r="AE23" s="3">
        <v>363</v>
      </c>
      <c r="AF23" s="110">
        <v>2.592857142857143</v>
      </c>
      <c r="AG23" s="3">
        <v>260</v>
      </c>
    </row>
    <row r="24" spans="1:33" x14ac:dyDescent="0.25">
      <c r="A24" s="141">
        <v>18</v>
      </c>
      <c r="B24" s="142" t="s">
        <v>252</v>
      </c>
      <c r="C24" s="46" t="s">
        <v>265</v>
      </c>
      <c r="D24" s="3">
        <v>0</v>
      </c>
      <c r="E24" s="3">
        <v>0</v>
      </c>
      <c r="F24" s="3">
        <v>0</v>
      </c>
      <c r="G24" s="3">
        <v>0</v>
      </c>
      <c r="H24" s="3">
        <v>0</v>
      </c>
      <c r="I24" s="3">
        <v>0</v>
      </c>
      <c r="J24" s="3">
        <v>0</v>
      </c>
      <c r="K24" s="3">
        <v>0</v>
      </c>
      <c r="L24" s="110" t="e">
        <v>#DIV/0!</v>
      </c>
      <c r="M24" s="3">
        <v>0</v>
      </c>
      <c r="N24" s="3">
        <v>48</v>
      </c>
      <c r="O24" s="3">
        <v>28</v>
      </c>
      <c r="P24" s="3">
        <v>0</v>
      </c>
      <c r="Q24" s="3">
        <v>0</v>
      </c>
      <c r="R24" s="3">
        <v>0</v>
      </c>
      <c r="S24" s="3">
        <v>0</v>
      </c>
      <c r="T24" s="3">
        <v>28</v>
      </c>
      <c r="U24" s="3">
        <v>93</v>
      </c>
      <c r="V24" s="110">
        <v>3.3214285714285716</v>
      </c>
      <c r="W24" s="3">
        <v>48</v>
      </c>
      <c r="X24" s="3">
        <v>28</v>
      </c>
      <c r="Y24" s="3">
        <v>28</v>
      </c>
      <c r="Z24" s="3">
        <v>0</v>
      </c>
      <c r="AA24" s="3">
        <v>0</v>
      </c>
      <c r="AB24" s="3">
        <v>0</v>
      </c>
      <c r="AC24" s="3">
        <v>0</v>
      </c>
      <c r="AD24" s="3">
        <v>0</v>
      </c>
      <c r="AE24" s="3">
        <v>364</v>
      </c>
      <c r="AF24" s="110" t="e">
        <v>#DIV/0!</v>
      </c>
      <c r="AG24" s="3">
        <v>48</v>
      </c>
    </row>
    <row r="25" spans="1:33" x14ac:dyDescent="0.25">
      <c r="A25" s="141">
        <v>19</v>
      </c>
      <c r="B25" s="142" t="s">
        <v>253</v>
      </c>
      <c r="C25" s="46" t="s">
        <v>265</v>
      </c>
      <c r="D25" s="3">
        <v>35</v>
      </c>
      <c r="E25" s="3">
        <v>0</v>
      </c>
      <c r="F25" s="3">
        <v>0</v>
      </c>
      <c r="G25" s="3">
        <v>1</v>
      </c>
      <c r="H25" s="3">
        <v>0</v>
      </c>
      <c r="I25" s="3">
        <v>0</v>
      </c>
      <c r="J25" s="3">
        <v>1</v>
      </c>
      <c r="K25" s="3">
        <v>1</v>
      </c>
      <c r="L25" s="110">
        <v>1</v>
      </c>
      <c r="M25" s="3">
        <v>35</v>
      </c>
      <c r="N25" s="3">
        <v>1283</v>
      </c>
      <c r="O25" s="3">
        <v>286</v>
      </c>
      <c r="P25" s="3">
        <v>27</v>
      </c>
      <c r="Q25" s="3">
        <v>47</v>
      </c>
      <c r="R25" s="3">
        <v>0</v>
      </c>
      <c r="S25" s="3">
        <v>0</v>
      </c>
      <c r="T25" s="3">
        <v>360</v>
      </c>
      <c r="U25" s="3">
        <v>360</v>
      </c>
      <c r="V25" s="110">
        <v>1</v>
      </c>
      <c r="W25" s="3">
        <v>1283</v>
      </c>
      <c r="X25" s="3">
        <v>11030</v>
      </c>
      <c r="Y25" s="3">
        <v>212</v>
      </c>
      <c r="Z25" s="3">
        <v>508</v>
      </c>
      <c r="AA25" s="3">
        <v>486</v>
      </c>
      <c r="AB25" s="3">
        <v>376</v>
      </c>
      <c r="AC25" s="3">
        <v>1586</v>
      </c>
      <c r="AD25" s="3">
        <v>3168</v>
      </c>
      <c r="AE25" s="3">
        <v>3168</v>
      </c>
      <c r="AF25" s="110">
        <v>1</v>
      </c>
      <c r="AG25" s="3"/>
    </row>
    <row r="26" spans="1:33" x14ac:dyDescent="0.25">
      <c r="A26" s="141">
        <v>20</v>
      </c>
      <c r="B26" s="142" t="s">
        <v>254</v>
      </c>
      <c r="C26" s="46"/>
      <c r="D26" s="3">
        <v>7</v>
      </c>
      <c r="E26" s="3">
        <v>1</v>
      </c>
      <c r="F26" s="3">
        <v>1</v>
      </c>
      <c r="G26" s="3">
        <v>1</v>
      </c>
      <c r="H26" s="3">
        <v>0</v>
      </c>
      <c r="I26" s="3">
        <v>0</v>
      </c>
      <c r="J26" s="3">
        <v>3</v>
      </c>
      <c r="K26" s="3">
        <v>0</v>
      </c>
      <c r="L26" s="110">
        <v>0</v>
      </c>
      <c r="M26" s="3">
        <v>7</v>
      </c>
      <c r="N26" s="3">
        <v>15</v>
      </c>
      <c r="O26" s="3">
        <v>1</v>
      </c>
      <c r="P26" s="3">
        <v>1</v>
      </c>
      <c r="Q26" s="3">
        <v>1</v>
      </c>
      <c r="R26" s="3">
        <v>0</v>
      </c>
      <c r="S26" s="3">
        <v>0</v>
      </c>
      <c r="T26" s="3">
        <v>3</v>
      </c>
      <c r="U26" s="3">
        <v>18</v>
      </c>
      <c r="V26" s="110">
        <v>6</v>
      </c>
      <c r="W26" s="3">
        <v>20</v>
      </c>
      <c r="X26" s="3">
        <v>15</v>
      </c>
      <c r="Y26" s="3">
        <v>1</v>
      </c>
      <c r="Z26" s="3">
        <v>1</v>
      </c>
      <c r="AA26" s="3">
        <v>4</v>
      </c>
      <c r="AB26" s="3">
        <v>14</v>
      </c>
      <c r="AC26" s="3">
        <v>1</v>
      </c>
      <c r="AD26" s="3">
        <v>21</v>
      </c>
      <c r="AE26" s="3">
        <v>49</v>
      </c>
      <c r="AF26" s="110">
        <v>2.3333333333333335</v>
      </c>
      <c r="AG26" s="3">
        <v>50</v>
      </c>
    </row>
    <row r="27" spans="1:33" x14ac:dyDescent="0.25">
      <c r="A27" s="141">
        <v>21</v>
      </c>
      <c r="B27" s="142" t="s">
        <v>255</v>
      </c>
      <c r="C27" s="46" t="s">
        <v>265</v>
      </c>
      <c r="D27" s="3">
        <v>0</v>
      </c>
      <c r="E27" s="3">
        <v>0</v>
      </c>
      <c r="F27" s="3">
        <v>0</v>
      </c>
      <c r="G27" s="3">
        <v>0</v>
      </c>
      <c r="H27" s="3">
        <v>0</v>
      </c>
      <c r="I27" s="3">
        <v>0</v>
      </c>
      <c r="J27" s="3">
        <v>0</v>
      </c>
      <c r="K27" s="3">
        <v>0</v>
      </c>
      <c r="L27" s="110" t="e">
        <f t="shared" si="0"/>
        <v>#DIV/0!</v>
      </c>
      <c r="M27" s="3">
        <v>0</v>
      </c>
      <c r="N27" s="3">
        <v>0</v>
      </c>
      <c r="O27" s="3">
        <v>0</v>
      </c>
      <c r="P27" s="3">
        <v>0</v>
      </c>
      <c r="Q27" s="3">
        <v>0</v>
      </c>
      <c r="R27" s="3">
        <v>0</v>
      </c>
      <c r="S27" s="3">
        <v>0</v>
      </c>
      <c r="T27" s="3">
        <v>0</v>
      </c>
      <c r="U27" s="3">
        <v>0</v>
      </c>
      <c r="V27" s="110" t="e">
        <f t="shared" si="1"/>
        <v>#DIV/0!</v>
      </c>
      <c r="W27" s="3">
        <v>0</v>
      </c>
      <c r="X27" s="3">
        <v>0</v>
      </c>
      <c r="Y27" s="3">
        <v>0</v>
      </c>
      <c r="Z27" s="3">
        <v>0</v>
      </c>
      <c r="AA27" s="3">
        <v>0</v>
      </c>
      <c r="AB27" s="3">
        <v>0</v>
      </c>
      <c r="AC27" s="3">
        <v>0</v>
      </c>
      <c r="AD27" s="3">
        <v>0</v>
      </c>
      <c r="AE27" s="3">
        <v>0</v>
      </c>
      <c r="AF27" s="110" t="e">
        <f t="shared" si="2"/>
        <v>#DIV/0!</v>
      </c>
      <c r="AG27" s="3"/>
    </row>
    <row r="28" spans="1:33" x14ac:dyDescent="0.25">
      <c r="A28" s="141">
        <v>22</v>
      </c>
      <c r="B28" s="142" t="s">
        <v>256</v>
      </c>
      <c r="C28" s="46"/>
      <c r="D28" s="3">
        <v>42</v>
      </c>
      <c r="E28" s="3">
        <v>0</v>
      </c>
      <c r="F28" s="3">
        <v>0</v>
      </c>
      <c r="G28" s="3">
        <v>0</v>
      </c>
      <c r="H28" s="3">
        <v>0</v>
      </c>
      <c r="I28" s="3">
        <v>0</v>
      </c>
      <c r="J28" s="3">
        <v>0</v>
      </c>
      <c r="K28" s="3">
        <v>0</v>
      </c>
      <c r="L28" s="110" t="e">
        <v>#DIV/0!</v>
      </c>
      <c r="M28" s="3">
        <v>0</v>
      </c>
      <c r="N28" s="3">
        <v>42</v>
      </c>
      <c r="O28" s="3">
        <v>129</v>
      </c>
      <c r="P28" s="3">
        <v>2</v>
      </c>
      <c r="Q28" s="3">
        <v>3</v>
      </c>
      <c r="R28" s="3">
        <v>0</v>
      </c>
      <c r="S28" s="3"/>
      <c r="T28" s="3" t="s">
        <v>278</v>
      </c>
      <c r="U28" s="3">
        <v>134</v>
      </c>
      <c r="V28" s="110" t="e">
        <v>#VALUE!</v>
      </c>
      <c r="W28" s="3">
        <v>0</v>
      </c>
      <c r="X28" s="3" t="s">
        <v>279</v>
      </c>
      <c r="Y28" s="3">
        <v>226</v>
      </c>
      <c r="Z28" s="3">
        <v>177</v>
      </c>
      <c r="AA28" s="3">
        <v>324</v>
      </c>
      <c r="AB28" s="3">
        <v>0</v>
      </c>
      <c r="AC28" s="3"/>
      <c r="AD28" s="3">
        <v>727</v>
      </c>
      <c r="AE28" s="3">
        <v>0</v>
      </c>
      <c r="AF28" s="110">
        <v>0</v>
      </c>
      <c r="AG28" s="3">
        <v>0</v>
      </c>
    </row>
    <row r="29" spans="1:33" s="113" customFormat="1" ht="15.75" x14ac:dyDescent="0.25">
      <c r="A29" s="111"/>
      <c r="B29" s="111" t="s">
        <v>16</v>
      </c>
      <c r="C29" s="111"/>
      <c r="D29" s="112">
        <f t="shared" ref="D29:K29" si="3">SUM(D7:D28)</f>
        <v>1089</v>
      </c>
      <c r="E29" s="112">
        <f t="shared" si="3"/>
        <v>357</v>
      </c>
      <c r="F29" s="112">
        <f t="shared" si="3"/>
        <v>215</v>
      </c>
      <c r="G29" s="112">
        <f t="shared" si="3"/>
        <v>115</v>
      </c>
      <c r="H29" s="112">
        <f t="shared" si="3"/>
        <v>40</v>
      </c>
      <c r="I29" s="112">
        <f t="shared" si="3"/>
        <v>30</v>
      </c>
      <c r="J29" s="112">
        <f t="shared" si="3"/>
        <v>632</v>
      </c>
      <c r="K29" s="112">
        <f t="shared" si="3"/>
        <v>1191</v>
      </c>
      <c r="L29" s="31">
        <f t="shared" ref="L29" si="4">K29/J29</f>
        <v>1.884493670886076</v>
      </c>
      <c r="M29" s="112">
        <f t="shared" ref="M29:U29" si="5">SUM(M7:M28)</f>
        <v>1788</v>
      </c>
      <c r="N29" s="112">
        <f t="shared" si="5"/>
        <v>2967</v>
      </c>
      <c r="O29" s="112">
        <f t="shared" si="5"/>
        <v>1019</v>
      </c>
      <c r="P29" s="112">
        <f t="shared" si="5"/>
        <v>724</v>
      </c>
      <c r="Q29" s="112">
        <f t="shared" si="5"/>
        <v>310</v>
      </c>
      <c r="R29" s="112">
        <f t="shared" si="5"/>
        <v>48</v>
      </c>
      <c r="S29" s="112">
        <f t="shared" si="5"/>
        <v>16</v>
      </c>
      <c r="T29" s="112">
        <f t="shared" si="5"/>
        <v>2551</v>
      </c>
      <c r="U29" s="112">
        <f t="shared" si="5"/>
        <v>7465</v>
      </c>
      <c r="V29" s="31">
        <f t="shared" ref="V29" si="6">U29/T29</f>
        <v>2.9263034104272836</v>
      </c>
      <c r="W29" s="112">
        <f t="shared" ref="W29:AE29" si="7">SUM(W7:W28)</f>
        <v>6251</v>
      </c>
      <c r="X29" s="112">
        <f t="shared" si="7"/>
        <v>14648</v>
      </c>
      <c r="Y29" s="112">
        <f t="shared" si="7"/>
        <v>2587</v>
      </c>
      <c r="Z29" s="112">
        <f t="shared" si="7"/>
        <v>2420</v>
      </c>
      <c r="AA29" s="112">
        <f t="shared" si="7"/>
        <v>4763</v>
      </c>
      <c r="AB29" s="112">
        <f t="shared" si="7"/>
        <v>3737</v>
      </c>
      <c r="AC29" s="112">
        <f t="shared" si="7"/>
        <v>2722</v>
      </c>
      <c r="AD29" s="112">
        <f t="shared" si="7"/>
        <v>11862</v>
      </c>
      <c r="AE29" s="112">
        <f t="shared" si="7"/>
        <v>32017</v>
      </c>
      <c r="AF29" s="31">
        <f t="shared" ref="AF29" si="8">AE29/AD29</f>
        <v>2.6991232507165739</v>
      </c>
      <c r="AG29" s="112">
        <f>SUM(AG7:AG28)</f>
        <v>31535</v>
      </c>
    </row>
    <row r="32" spans="1:33" ht="28.5" customHeight="1" x14ac:dyDescent="0.25">
      <c r="A32" s="91"/>
      <c r="B32" s="186" t="s">
        <v>131</v>
      </c>
      <c r="C32" s="186"/>
      <c r="D32" s="186"/>
      <c r="E32" s="186"/>
      <c r="F32" s="186"/>
      <c r="G32" s="186"/>
      <c r="H32" s="186"/>
    </row>
    <row r="33" spans="1:8" ht="34.5" customHeight="1" x14ac:dyDescent="0.25">
      <c r="A33" s="13" t="s">
        <v>34</v>
      </c>
      <c r="B33" s="227" t="s">
        <v>197</v>
      </c>
      <c r="C33" s="227"/>
      <c r="D33" s="227"/>
      <c r="E33" s="227"/>
      <c r="F33" s="227"/>
      <c r="G33" s="227"/>
      <c r="H33" s="227"/>
    </row>
    <row r="35" spans="1:8" x14ac:dyDescent="0.25">
      <c r="B35" s="108" t="s">
        <v>198</v>
      </c>
    </row>
  </sheetData>
  <mergeCells count="22">
    <mergeCell ref="B33:H33"/>
    <mergeCell ref="N4:W4"/>
    <mergeCell ref="X4:AG4"/>
    <mergeCell ref="D5:D6"/>
    <mergeCell ref="E5:J5"/>
    <mergeCell ref="K5:L5"/>
    <mergeCell ref="M5:M6"/>
    <mergeCell ref="N5:N6"/>
    <mergeCell ref="O5:T5"/>
    <mergeCell ref="U5:V5"/>
    <mergeCell ref="W5:W6"/>
    <mergeCell ref="X5:X6"/>
    <mergeCell ref="Y5:AD5"/>
    <mergeCell ref="AE5:AF5"/>
    <mergeCell ref="AG5:AG6"/>
    <mergeCell ref="B32:H32"/>
    <mergeCell ref="B1:C1"/>
    <mergeCell ref="B3:H3"/>
    <mergeCell ref="A4:A6"/>
    <mergeCell ref="B4:B6"/>
    <mergeCell ref="C4:C6"/>
    <mergeCell ref="D4:M4"/>
  </mergeCells>
  <pageMargins left="0.7" right="0.7" top="0.75" bottom="0.75" header="0.3" footer="0.3"/>
  <pageSetup paperSize="5" scale="7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election activeCell="I6" sqref="I6"/>
    </sheetView>
  </sheetViews>
  <sheetFormatPr defaultRowHeight="15" x14ac:dyDescent="0.25"/>
  <cols>
    <col min="1" max="1" width="5.7109375" customWidth="1"/>
    <col min="2" max="2" width="28.85546875" customWidth="1"/>
    <col min="3" max="3" width="21.85546875" customWidth="1"/>
    <col min="4" max="4" width="23" customWidth="1"/>
    <col min="5" max="5" width="18.42578125" customWidth="1"/>
    <col min="6" max="6" width="16.7109375" customWidth="1"/>
    <col min="7" max="7" width="32" customWidth="1"/>
  </cols>
  <sheetData>
    <row r="1" spans="1:8" x14ac:dyDescent="0.25">
      <c r="F1" s="234" t="s">
        <v>199</v>
      </c>
      <c r="G1" s="234"/>
    </row>
    <row r="2" spans="1:8" ht="15" customHeight="1" x14ac:dyDescent="0.25">
      <c r="B2" s="219" t="s">
        <v>52</v>
      </c>
      <c r="C2" s="219"/>
      <c r="D2" s="219"/>
      <c r="E2" s="219"/>
      <c r="F2" s="219"/>
      <c r="G2" s="219"/>
      <c r="H2" s="219"/>
    </row>
    <row r="3" spans="1:8" x14ac:dyDescent="0.25">
      <c r="A3" s="235" t="s">
        <v>200</v>
      </c>
      <c r="B3" s="235"/>
      <c r="C3" s="235"/>
      <c r="D3" s="235"/>
      <c r="E3" s="235"/>
      <c r="F3" s="235"/>
      <c r="G3" s="235"/>
    </row>
    <row r="4" spans="1:8" x14ac:dyDescent="0.25">
      <c r="A4" s="61"/>
      <c r="B4" s="66" t="s">
        <v>53</v>
      </c>
      <c r="C4" s="236"/>
      <c r="D4" s="237"/>
      <c r="E4" s="237"/>
      <c r="F4" s="237"/>
      <c r="G4" s="238"/>
    </row>
    <row r="5" spans="1:8" ht="18.75" customHeight="1" x14ac:dyDescent="0.25">
      <c r="A5" s="114" t="s">
        <v>201</v>
      </c>
      <c r="B5" s="115" t="s">
        <v>202</v>
      </c>
      <c r="C5" s="114" t="s">
        <v>203</v>
      </c>
      <c r="D5" s="116" t="s">
        <v>204</v>
      </c>
      <c r="E5" s="116" t="s">
        <v>205</v>
      </c>
      <c r="F5" s="116" t="s">
        <v>206</v>
      </c>
      <c r="G5" s="116" t="s">
        <v>54</v>
      </c>
    </row>
    <row r="6" spans="1:8" x14ac:dyDescent="0.25">
      <c r="A6" s="147">
        <v>1</v>
      </c>
      <c r="B6" s="117" t="s">
        <v>270</v>
      </c>
      <c r="C6" s="66">
        <v>3743308</v>
      </c>
      <c r="D6" s="65">
        <v>1000350</v>
      </c>
      <c r="E6" s="65">
        <v>4730095</v>
      </c>
      <c r="F6" s="65">
        <v>13563</v>
      </c>
      <c r="G6" s="65"/>
    </row>
    <row r="7" spans="1:8" x14ac:dyDescent="0.25">
      <c r="A7" s="147">
        <v>2</v>
      </c>
      <c r="B7" s="118" t="s">
        <v>272</v>
      </c>
      <c r="C7" s="66">
        <v>404050</v>
      </c>
      <c r="D7" s="65">
        <v>0</v>
      </c>
      <c r="E7" s="65">
        <v>144200</v>
      </c>
      <c r="F7" s="65">
        <v>259850</v>
      </c>
      <c r="G7" s="65"/>
    </row>
    <row r="8" spans="1:8" x14ac:dyDescent="0.25">
      <c r="A8" s="147">
        <v>3</v>
      </c>
      <c r="B8" s="117" t="s">
        <v>271</v>
      </c>
      <c r="C8" s="66">
        <v>106621</v>
      </c>
      <c r="D8" s="65">
        <v>300000</v>
      </c>
      <c r="E8" s="65">
        <v>110121</v>
      </c>
      <c r="F8" s="65">
        <v>296500</v>
      </c>
      <c r="G8" s="65"/>
    </row>
    <row r="9" spans="1:8" ht="37.5" customHeight="1" x14ac:dyDescent="0.25">
      <c r="A9" s="148">
        <v>4</v>
      </c>
      <c r="B9" s="119" t="s">
        <v>273</v>
      </c>
      <c r="C9" s="65">
        <v>0</v>
      </c>
      <c r="D9" s="65">
        <v>72000</v>
      </c>
      <c r="E9" s="65">
        <v>12000</v>
      </c>
      <c r="F9" s="65">
        <v>60000</v>
      </c>
      <c r="G9" s="65"/>
    </row>
    <row r="10" spans="1:8" x14ac:dyDescent="0.25">
      <c r="A10" s="7">
        <v>5</v>
      </c>
      <c r="B10" s="120" t="s">
        <v>207</v>
      </c>
      <c r="C10" s="65">
        <v>136188</v>
      </c>
      <c r="D10" s="65">
        <v>0</v>
      </c>
      <c r="E10" s="65">
        <v>53852</v>
      </c>
      <c r="F10" s="65">
        <v>82336</v>
      </c>
      <c r="G10" s="65"/>
    </row>
    <row r="11" spans="1:8" x14ac:dyDescent="0.25">
      <c r="A11" s="7">
        <v>6</v>
      </c>
      <c r="B11" s="120" t="s">
        <v>208</v>
      </c>
      <c r="C11" s="65">
        <v>3638</v>
      </c>
      <c r="D11" s="65">
        <v>0</v>
      </c>
      <c r="E11" s="65">
        <v>3638</v>
      </c>
      <c r="F11" s="65">
        <v>0</v>
      </c>
      <c r="G11" s="65"/>
    </row>
    <row r="12" spans="1:8" ht="30" x14ac:dyDescent="0.25">
      <c r="A12" s="121">
        <v>7</v>
      </c>
      <c r="B12" s="122" t="s">
        <v>209</v>
      </c>
      <c r="C12" s="65">
        <v>0</v>
      </c>
      <c r="D12" s="65">
        <v>1200</v>
      </c>
      <c r="E12" s="65">
        <v>1184</v>
      </c>
      <c r="F12" s="65">
        <v>16</v>
      </c>
      <c r="G12" s="65"/>
    </row>
    <row r="13" spans="1:8" x14ac:dyDescent="0.25">
      <c r="A13" s="121">
        <v>8</v>
      </c>
      <c r="B13" s="120" t="s">
        <v>210</v>
      </c>
      <c r="C13" s="65">
        <v>11850</v>
      </c>
      <c r="D13" s="65">
        <v>6700</v>
      </c>
      <c r="E13" s="65">
        <v>7798</v>
      </c>
      <c r="F13" s="65">
        <v>10752</v>
      </c>
      <c r="G13" s="65"/>
    </row>
    <row r="14" spans="1:8" x14ac:dyDescent="0.25">
      <c r="A14" s="121">
        <v>9</v>
      </c>
      <c r="B14" s="120" t="s">
        <v>211</v>
      </c>
      <c r="C14" s="65">
        <v>96116</v>
      </c>
      <c r="D14" s="65">
        <v>101500</v>
      </c>
      <c r="E14" s="65">
        <v>186716</v>
      </c>
      <c r="F14" s="65">
        <v>10900</v>
      </c>
      <c r="G14" s="65"/>
    </row>
    <row r="15" spans="1:8" x14ac:dyDescent="0.25">
      <c r="A15" s="123"/>
      <c r="B15" s="124"/>
      <c r="C15" s="125"/>
      <c r="D15" s="125"/>
      <c r="E15" s="125"/>
      <c r="F15" s="125"/>
      <c r="G15" s="125"/>
    </row>
    <row r="16" spans="1:8" x14ac:dyDescent="0.25">
      <c r="A16" s="123"/>
      <c r="B16" s="124"/>
      <c r="C16" s="125"/>
      <c r="D16" s="125"/>
      <c r="E16" s="125"/>
      <c r="F16" s="125"/>
      <c r="G16" s="125"/>
    </row>
    <row r="18" spans="2:7" ht="30" customHeight="1" x14ac:dyDescent="0.25">
      <c r="B18" s="233" t="s">
        <v>212</v>
      </c>
      <c r="C18" s="233"/>
      <c r="D18" s="233"/>
      <c r="E18" s="233"/>
      <c r="F18" s="233"/>
      <c r="G18" s="233"/>
    </row>
  </sheetData>
  <mergeCells count="5">
    <mergeCell ref="B18:G18"/>
    <mergeCell ref="F1:G1"/>
    <mergeCell ref="B2:H2"/>
    <mergeCell ref="A3:G3"/>
    <mergeCell ref="C4:G4"/>
  </mergeCells>
  <pageMargins left="0.7" right="0.7" top="0.75" bottom="0.75" header="0.3" footer="0.3"/>
  <pageSetup paperSize="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
  <sheetViews>
    <sheetView zoomScale="90" zoomScaleNormal="90" workbookViewId="0">
      <pane xSplit="2" ySplit="4" topLeftCell="C5" activePane="bottomRight" state="frozenSplit"/>
      <selection activeCell="F10" sqref="F10"/>
      <selection pane="topRight" activeCell="F10" sqref="F10"/>
      <selection pane="bottomLeft" activeCell="F10" sqref="F10"/>
      <selection pane="bottomRight" activeCell="K37" sqref="K37"/>
    </sheetView>
  </sheetViews>
  <sheetFormatPr defaultColWidth="9.140625" defaultRowHeight="15" x14ac:dyDescent="0.25"/>
  <cols>
    <col min="1" max="1" width="5.5703125" style="1" customWidth="1"/>
    <col min="2" max="2" width="25.7109375" style="1" customWidth="1"/>
    <col min="3" max="3" width="12.7109375" style="1" bestFit="1" customWidth="1"/>
    <col min="4" max="4" width="7.42578125" style="1" customWidth="1"/>
    <col min="5" max="5" width="7" style="1" customWidth="1"/>
    <col min="6" max="6" width="9.7109375" style="1" customWidth="1"/>
    <col min="7" max="7" width="12.42578125" style="1" customWidth="1"/>
    <col min="8" max="8" width="6.28515625" style="1" bestFit="1" customWidth="1"/>
    <col min="9" max="9" width="7.140625" style="1" bestFit="1" customWidth="1"/>
    <col min="10" max="10" width="9.7109375" style="1" customWidth="1"/>
    <col min="11" max="11" width="15" style="1" customWidth="1"/>
    <col min="12" max="12" width="12.7109375" style="1" bestFit="1" customWidth="1"/>
    <col min="13" max="13" width="6.28515625" style="1" bestFit="1" customWidth="1"/>
    <col min="14" max="14" width="7.140625" style="1" bestFit="1" customWidth="1"/>
    <col min="15" max="15" width="9.7109375" style="1" customWidth="1"/>
    <col min="16" max="16" width="10.140625" style="1" customWidth="1"/>
    <col min="17" max="17" width="12.7109375" style="1" bestFit="1" customWidth="1"/>
    <col min="18" max="18" width="6.28515625" style="1" bestFit="1" customWidth="1"/>
    <col min="19" max="19" width="7.140625" style="1" bestFit="1" customWidth="1"/>
    <col min="20" max="20" width="9.7109375" style="1" customWidth="1"/>
    <col min="21" max="21" width="15.28515625" style="1" customWidth="1"/>
    <col min="22" max="22" width="16" style="1" customWidth="1"/>
    <col min="23" max="16384" width="9.140625" style="1"/>
  </cols>
  <sheetData>
    <row r="1" spans="1:22" ht="18.75" customHeight="1" x14ac:dyDescent="0.25">
      <c r="A1" s="239" t="s">
        <v>213</v>
      </c>
      <c r="B1" s="239"/>
      <c r="C1" s="239"/>
      <c r="D1" s="239"/>
      <c r="E1" s="239"/>
      <c r="F1" s="239"/>
      <c r="G1" s="239"/>
      <c r="H1" s="239"/>
      <c r="I1" s="239"/>
      <c r="J1" s="239"/>
      <c r="K1" s="239"/>
      <c r="L1" s="239"/>
      <c r="M1" s="239"/>
      <c r="N1" s="239"/>
      <c r="O1" s="239"/>
      <c r="P1" s="239"/>
      <c r="Q1" s="239"/>
      <c r="R1" s="239"/>
      <c r="S1" s="239"/>
      <c r="T1" s="239"/>
      <c r="U1" s="239"/>
    </row>
    <row r="2" spans="1:22" ht="18.75" customHeight="1" x14ac:dyDescent="0.25">
      <c r="A2" s="219" t="s">
        <v>52</v>
      </c>
      <c r="B2" s="219"/>
      <c r="C2" s="219"/>
      <c r="D2" s="219"/>
      <c r="E2" s="219"/>
      <c r="F2" s="219"/>
      <c r="G2" s="219"/>
      <c r="H2" s="126"/>
      <c r="I2" s="126"/>
      <c r="J2" s="126"/>
      <c r="K2" s="126"/>
      <c r="L2" s="126"/>
      <c r="M2" s="126"/>
      <c r="N2" s="126"/>
      <c r="O2" s="126"/>
      <c r="P2" s="126"/>
      <c r="Q2" s="126"/>
      <c r="R2" s="126"/>
      <c r="S2" s="126"/>
      <c r="T2" s="126"/>
      <c r="U2" s="126"/>
    </row>
    <row r="3" spans="1:22" s="50" customFormat="1" x14ac:dyDescent="0.25">
      <c r="A3" s="240" t="s">
        <v>161</v>
      </c>
      <c r="B3" s="225" t="s">
        <v>1</v>
      </c>
      <c r="C3" s="220" t="s">
        <v>214</v>
      </c>
      <c r="D3" s="220"/>
      <c r="E3" s="220"/>
      <c r="F3" s="220"/>
      <c r="G3" s="240" t="s">
        <v>215</v>
      </c>
      <c r="H3" s="240"/>
      <c r="I3" s="240"/>
      <c r="J3" s="240"/>
      <c r="K3" s="240"/>
      <c r="L3" s="220" t="s">
        <v>216</v>
      </c>
      <c r="M3" s="220"/>
      <c r="N3" s="220"/>
      <c r="O3" s="220"/>
      <c r="P3" s="220"/>
      <c r="Q3" s="240" t="s">
        <v>217</v>
      </c>
      <c r="R3" s="240"/>
      <c r="S3" s="240"/>
      <c r="T3" s="240"/>
      <c r="U3" s="240"/>
    </row>
    <row r="4" spans="1:22" s="50" customFormat="1" ht="29.25" customHeight="1" x14ac:dyDescent="0.25">
      <c r="A4" s="240"/>
      <c r="B4" s="225"/>
      <c r="C4" s="14" t="s">
        <v>218</v>
      </c>
      <c r="D4" s="14" t="s">
        <v>219</v>
      </c>
      <c r="E4" s="14" t="s">
        <v>220</v>
      </c>
      <c r="F4" s="14" t="s">
        <v>221</v>
      </c>
      <c r="G4" s="127" t="s">
        <v>218</v>
      </c>
      <c r="H4" s="127" t="s">
        <v>219</v>
      </c>
      <c r="I4" s="127" t="s">
        <v>220</v>
      </c>
      <c r="J4" s="127" t="s">
        <v>221</v>
      </c>
      <c r="K4" s="127" t="s">
        <v>222</v>
      </c>
      <c r="L4" s="14" t="s">
        <v>218</v>
      </c>
      <c r="M4" s="14" t="s">
        <v>219</v>
      </c>
      <c r="N4" s="14" t="s">
        <v>220</v>
      </c>
      <c r="O4" s="14" t="s">
        <v>221</v>
      </c>
      <c r="P4" s="14" t="s">
        <v>222</v>
      </c>
      <c r="Q4" s="127" t="s">
        <v>218</v>
      </c>
      <c r="R4" s="127" t="s">
        <v>219</v>
      </c>
      <c r="S4" s="127" t="s">
        <v>220</v>
      </c>
      <c r="T4" s="127" t="s">
        <v>221</v>
      </c>
      <c r="U4" s="127" t="s">
        <v>222</v>
      </c>
    </row>
    <row r="5" spans="1:22" s="50" customFormat="1" x14ac:dyDescent="0.25">
      <c r="A5" s="43"/>
      <c r="B5" s="128"/>
      <c r="C5" s="129">
        <v>2</v>
      </c>
      <c r="D5" s="129">
        <v>0</v>
      </c>
      <c r="E5" s="129">
        <v>43</v>
      </c>
      <c r="F5" s="130">
        <f>SUM(C5:E5)</f>
        <v>45</v>
      </c>
      <c r="G5" s="129">
        <v>0</v>
      </c>
      <c r="H5" s="129">
        <v>0</v>
      </c>
      <c r="I5" s="129">
        <v>19</v>
      </c>
      <c r="J5" s="130">
        <f>SUM(G5:I5)</f>
        <v>19</v>
      </c>
      <c r="K5" s="131">
        <f>I5*30000</f>
        <v>570000</v>
      </c>
      <c r="L5" s="129">
        <v>0</v>
      </c>
      <c r="M5" s="129">
        <v>0</v>
      </c>
      <c r="N5" s="129">
        <v>1</v>
      </c>
      <c r="O5" s="130">
        <f>SUM(L5:N5)</f>
        <v>1</v>
      </c>
      <c r="P5" s="131">
        <v>30000</v>
      </c>
      <c r="Q5" s="129">
        <v>2</v>
      </c>
      <c r="R5" s="129">
        <v>0</v>
      </c>
      <c r="S5" s="129">
        <v>24</v>
      </c>
      <c r="T5" s="130">
        <f>SUM(Q5:S5)</f>
        <v>26</v>
      </c>
      <c r="U5" s="131">
        <f>S5*30000</f>
        <v>720000</v>
      </c>
      <c r="V5" s="51" t="s">
        <v>220</v>
      </c>
    </row>
    <row r="6" spans="1:22" s="50" customFormat="1" x14ac:dyDescent="0.25">
      <c r="A6" s="43"/>
      <c r="B6" s="47"/>
      <c r="C6" s="129"/>
      <c r="D6" s="129"/>
      <c r="E6" s="129"/>
      <c r="F6" s="130">
        <f t="shared" ref="F6:F7" si="0">SUM(C6:E6)</f>
        <v>0</v>
      </c>
      <c r="G6" s="129"/>
      <c r="H6" s="129"/>
      <c r="I6" s="129"/>
      <c r="J6" s="130">
        <f t="shared" ref="J6:J7" si="1">SUM(G6:I6)</f>
        <v>0</v>
      </c>
      <c r="K6" s="131"/>
      <c r="L6" s="129"/>
      <c r="M6" s="129"/>
      <c r="N6" s="129"/>
      <c r="O6" s="130">
        <f t="shared" ref="O6:O7" si="2">SUM(L6:N6)</f>
        <v>0</v>
      </c>
      <c r="P6" s="131"/>
      <c r="Q6" s="129"/>
      <c r="R6" s="129"/>
      <c r="S6" s="129"/>
      <c r="T6" s="130">
        <f t="shared" ref="T6:T7" si="3">SUM(Q6:S6)</f>
        <v>0</v>
      </c>
      <c r="U6" s="131">
        <f>Q5*25000</f>
        <v>50000</v>
      </c>
      <c r="V6" s="51" t="s">
        <v>282</v>
      </c>
    </row>
    <row r="7" spans="1:22" s="50" customFormat="1" x14ac:dyDescent="0.25">
      <c r="A7" s="43"/>
      <c r="B7" s="47"/>
      <c r="C7" s="129"/>
      <c r="D7" s="129"/>
      <c r="E7" s="129"/>
      <c r="F7" s="130">
        <f t="shared" si="0"/>
        <v>0</v>
      </c>
      <c r="G7" s="129"/>
      <c r="H7" s="129"/>
      <c r="I7" s="129"/>
      <c r="J7" s="130">
        <f t="shared" si="1"/>
        <v>0</v>
      </c>
      <c r="K7" s="131"/>
      <c r="L7" s="129"/>
      <c r="M7" s="129"/>
      <c r="N7" s="129"/>
      <c r="O7" s="130">
        <f t="shared" si="2"/>
        <v>0</v>
      </c>
      <c r="P7" s="131"/>
      <c r="Q7" s="129"/>
      <c r="R7" s="129"/>
      <c r="S7" s="129"/>
      <c r="T7" s="130">
        <f t="shared" si="3"/>
        <v>0</v>
      </c>
      <c r="U7" s="131"/>
    </row>
    <row r="8" spans="1:22" s="135" customFormat="1" x14ac:dyDescent="0.25">
      <c r="A8" s="132"/>
      <c r="B8" s="133" t="s">
        <v>16</v>
      </c>
      <c r="C8" s="134">
        <f t="shared" ref="C8:U8" si="4">SUM(C5:C7)</f>
        <v>2</v>
      </c>
      <c r="D8" s="134">
        <f t="shared" si="4"/>
        <v>0</v>
      </c>
      <c r="E8" s="134">
        <f t="shared" si="4"/>
        <v>43</v>
      </c>
      <c r="F8" s="134">
        <f t="shared" si="4"/>
        <v>45</v>
      </c>
      <c r="G8" s="134">
        <f t="shared" si="4"/>
        <v>0</v>
      </c>
      <c r="H8" s="134">
        <f t="shared" si="4"/>
        <v>0</v>
      </c>
      <c r="I8" s="134">
        <f t="shared" si="4"/>
        <v>19</v>
      </c>
      <c r="J8" s="134">
        <f t="shared" si="4"/>
        <v>19</v>
      </c>
      <c r="K8" s="15">
        <f t="shared" si="4"/>
        <v>570000</v>
      </c>
      <c r="L8" s="134">
        <f t="shared" si="4"/>
        <v>0</v>
      </c>
      <c r="M8" s="134">
        <f t="shared" si="4"/>
        <v>0</v>
      </c>
      <c r="N8" s="134">
        <f t="shared" si="4"/>
        <v>1</v>
      </c>
      <c r="O8" s="134">
        <f t="shared" si="4"/>
        <v>1</v>
      </c>
      <c r="P8" s="15">
        <f t="shared" si="4"/>
        <v>30000</v>
      </c>
      <c r="Q8" s="134">
        <f t="shared" si="4"/>
        <v>2</v>
      </c>
      <c r="R8" s="134">
        <f t="shared" si="4"/>
        <v>0</v>
      </c>
      <c r="S8" s="134">
        <f t="shared" si="4"/>
        <v>24</v>
      </c>
      <c r="T8" s="134">
        <f t="shared" si="4"/>
        <v>26</v>
      </c>
      <c r="U8" s="15">
        <f t="shared" si="4"/>
        <v>770000</v>
      </c>
    </row>
    <row r="11" spans="1:22" ht="27" customHeight="1" x14ac:dyDescent="0.25">
      <c r="A11" s="91"/>
      <c r="B11" s="186" t="s">
        <v>131</v>
      </c>
      <c r="C11" s="186"/>
      <c r="D11" s="186"/>
      <c r="E11" s="186"/>
      <c r="F11" s="186"/>
      <c r="G11" s="186"/>
      <c r="H11" s="186"/>
    </row>
    <row r="13" spans="1:22" x14ac:dyDescent="0.25">
      <c r="B13" s="108" t="s">
        <v>198</v>
      </c>
    </row>
  </sheetData>
  <mergeCells count="9">
    <mergeCell ref="B11:H11"/>
    <mergeCell ref="A1:U1"/>
    <mergeCell ref="A2:G2"/>
    <mergeCell ref="A3:A4"/>
    <mergeCell ref="B3:B4"/>
    <mergeCell ref="C3:F3"/>
    <mergeCell ref="G3:K3"/>
    <mergeCell ref="L3:P3"/>
    <mergeCell ref="Q3:U3"/>
  </mergeCells>
  <pageMargins left="0.7" right="0.7" top="0.75" bottom="0.75" header="0.3" footer="0.3"/>
  <pageSetup paperSize="5"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tabSelected="1" zoomScale="90" zoomScaleNormal="90" workbookViewId="0">
      <selection activeCell="G36" sqref="G36"/>
    </sheetView>
  </sheetViews>
  <sheetFormatPr defaultColWidth="9.140625" defaultRowHeight="15" x14ac:dyDescent="0.25"/>
  <cols>
    <col min="1" max="1" width="6" style="4" customWidth="1"/>
    <col min="2" max="2" width="34.7109375" style="4" customWidth="1"/>
    <col min="3" max="3" width="26" style="4" customWidth="1"/>
    <col min="4" max="4" width="23.85546875" style="4" customWidth="1"/>
    <col min="5" max="5" width="13.5703125" style="4" customWidth="1"/>
    <col min="6" max="6" width="27.140625" style="4" customWidth="1"/>
    <col min="7" max="7" width="26.7109375" style="4" customWidth="1"/>
    <col min="8" max="8" width="34.5703125" style="4" customWidth="1"/>
    <col min="9" max="16384" width="9.140625" style="4"/>
  </cols>
  <sheetData>
    <row r="1" spans="1:8" ht="16.5" thickBot="1" x14ac:dyDescent="0.3">
      <c r="A1" s="241" t="s">
        <v>223</v>
      </c>
      <c r="B1" s="241"/>
      <c r="C1" s="241"/>
      <c r="D1" s="241"/>
      <c r="E1" s="241"/>
      <c r="F1" s="241"/>
      <c r="G1" s="241"/>
    </row>
    <row r="2" spans="1:8" x14ac:dyDescent="0.25">
      <c r="A2" s="219" t="s">
        <v>52</v>
      </c>
      <c r="B2" s="219"/>
      <c r="C2" s="219"/>
      <c r="D2" s="219"/>
      <c r="E2" s="219"/>
      <c r="F2" s="219"/>
      <c r="G2" s="219"/>
    </row>
    <row r="3" spans="1:8" ht="60" x14ac:dyDescent="0.25">
      <c r="A3" s="136" t="s">
        <v>161</v>
      </c>
      <c r="B3" s="136" t="s">
        <v>224</v>
      </c>
      <c r="C3" s="137" t="s">
        <v>225</v>
      </c>
      <c r="D3" s="137" t="s">
        <v>226</v>
      </c>
      <c r="E3" s="137" t="s">
        <v>227</v>
      </c>
      <c r="F3" s="137" t="s">
        <v>228</v>
      </c>
      <c r="G3" s="137" t="s">
        <v>229</v>
      </c>
    </row>
    <row r="4" spans="1:8" x14ac:dyDescent="0.25">
      <c r="A4" s="141">
        <v>1</v>
      </c>
      <c r="B4" s="142" t="s">
        <v>235</v>
      </c>
      <c r="C4" s="153">
        <v>1</v>
      </c>
      <c r="D4" s="155">
        <v>0</v>
      </c>
      <c r="E4" s="155">
        <v>0</v>
      </c>
      <c r="F4" s="155">
        <v>0</v>
      </c>
      <c r="G4" s="155">
        <v>0</v>
      </c>
    </row>
    <row r="5" spans="1:8" x14ac:dyDescent="0.25">
      <c r="A5" s="141">
        <v>2</v>
      </c>
      <c r="B5" s="142" t="s">
        <v>236</v>
      </c>
      <c r="C5" s="153">
        <v>1</v>
      </c>
      <c r="D5" s="153">
        <v>0</v>
      </c>
      <c r="E5" s="153">
        <v>0</v>
      </c>
      <c r="F5" s="153">
        <v>0</v>
      </c>
      <c r="G5" s="153">
        <v>0</v>
      </c>
    </row>
    <row r="6" spans="1:8" x14ac:dyDescent="0.25">
      <c r="A6" s="141">
        <v>3</v>
      </c>
      <c r="B6" s="142" t="s">
        <v>237</v>
      </c>
      <c r="C6" s="153">
        <v>2</v>
      </c>
      <c r="D6" s="153">
        <v>1</v>
      </c>
      <c r="E6" s="153">
        <v>1</v>
      </c>
      <c r="F6" s="153">
        <v>365</v>
      </c>
      <c r="G6" s="153">
        <v>18</v>
      </c>
    </row>
    <row r="7" spans="1:8" x14ac:dyDescent="0.25">
      <c r="A7" s="141">
        <v>4</v>
      </c>
      <c r="B7" s="142" t="s">
        <v>238</v>
      </c>
      <c r="C7" s="153">
        <v>1</v>
      </c>
      <c r="D7" s="153">
        <v>1</v>
      </c>
      <c r="E7" s="153">
        <v>1</v>
      </c>
      <c r="F7" s="153">
        <v>170</v>
      </c>
      <c r="G7" s="153">
        <v>23</v>
      </c>
    </row>
    <row r="8" spans="1:8" x14ac:dyDescent="0.25">
      <c r="A8" s="141">
        <v>5</v>
      </c>
      <c r="B8" s="142" t="s">
        <v>239</v>
      </c>
      <c r="C8" s="153">
        <v>1</v>
      </c>
      <c r="D8" s="153">
        <v>1</v>
      </c>
      <c r="E8" s="153">
        <v>1</v>
      </c>
      <c r="F8" s="153">
        <v>590</v>
      </c>
      <c r="G8" s="153">
        <v>20</v>
      </c>
    </row>
    <row r="9" spans="1:8" x14ac:dyDescent="0.25">
      <c r="A9" s="141">
        <v>6</v>
      </c>
      <c r="B9" s="142" t="s">
        <v>240</v>
      </c>
      <c r="C9" s="153">
        <v>2</v>
      </c>
      <c r="D9" s="153">
        <v>0</v>
      </c>
      <c r="E9" s="153">
        <v>0</v>
      </c>
      <c r="F9" s="153">
        <v>0</v>
      </c>
      <c r="G9" s="153">
        <v>0</v>
      </c>
    </row>
    <row r="10" spans="1:8" x14ac:dyDescent="0.25">
      <c r="A10" s="141">
        <v>7</v>
      </c>
      <c r="B10" s="142" t="s">
        <v>241</v>
      </c>
      <c r="C10" s="153">
        <v>0</v>
      </c>
      <c r="D10" s="153">
        <v>0</v>
      </c>
      <c r="E10" s="153">
        <v>0</v>
      </c>
      <c r="F10" s="153">
        <v>0</v>
      </c>
      <c r="G10" s="153">
        <v>0</v>
      </c>
    </row>
    <row r="11" spans="1:8" x14ac:dyDescent="0.25">
      <c r="A11" s="141">
        <v>8</v>
      </c>
      <c r="B11" s="142" t="s">
        <v>242</v>
      </c>
      <c r="C11" s="153">
        <v>1</v>
      </c>
      <c r="D11" s="153">
        <v>0</v>
      </c>
      <c r="E11" s="153">
        <v>0</v>
      </c>
      <c r="F11" s="153">
        <v>0</v>
      </c>
      <c r="G11" s="153">
        <v>0</v>
      </c>
    </row>
    <row r="12" spans="1:8" x14ac:dyDescent="0.25">
      <c r="A12" s="141">
        <v>9</v>
      </c>
      <c r="B12" s="142" t="s">
        <v>243</v>
      </c>
      <c r="C12" s="153">
        <v>2</v>
      </c>
      <c r="D12" s="153">
        <v>0</v>
      </c>
      <c r="E12" s="153">
        <v>0</v>
      </c>
      <c r="F12" s="153">
        <v>0</v>
      </c>
      <c r="G12" s="153">
        <v>0</v>
      </c>
    </row>
    <row r="13" spans="1:8" x14ac:dyDescent="0.25">
      <c r="A13" s="141">
        <v>10</v>
      </c>
      <c r="B13" s="142" t="s">
        <v>244</v>
      </c>
      <c r="C13" s="153">
        <v>2</v>
      </c>
      <c r="D13" s="153">
        <v>0</v>
      </c>
      <c r="E13" s="153">
        <v>0</v>
      </c>
      <c r="F13" s="153">
        <v>0</v>
      </c>
      <c r="G13" s="153">
        <v>0</v>
      </c>
    </row>
    <row r="14" spans="1:8" x14ac:dyDescent="0.25">
      <c r="A14" s="141">
        <v>11</v>
      </c>
      <c r="B14" s="142" t="s">
        <v>245</v>
      </c>
      <c r="C14" s="153">
        <v>1</v>
      </c>
      <c r="D14" s="153">
        <v>0</v>
      </c>
      <c r="E14" s="153">
        <v>0</v>
      </c>
      <c r="F14" s="153">
        <v>0</v>
      </c>
      <c r="G14" s="153">
        <v>0</v>
      </c>
    </row>
    <row r="15" spans="1:8" x14ac:dyDescent="0.25">
      <c r="A15" s="141">
        <v>12</v>
      </c>
      <c r="B15" s="142" t="s">
        <v>246</v>
      </c>
      <c r="C15" s="153">
        <v>0</v>
      </c>
      <c r="D15" s="153">
        <v>0</v>
      </c>
      <c r="E15" s="153">
        <v>0</v>
      </c>
      <c r="F15" s="153">
        <v>0</v>
      </c>
      <c r="G15" s="153">
        <v>0</v>
      </c>
      <c r="H15" s="4" t="s">
        <v>274</v>
      </c>
    </row>
    <row r="16" spans="1:8" x14ac:dyDescent="0.25">
      <c r="A16" s="141">
        <v>13</v>
      </c>
      <c r="B16" s="142" t="s">
        <v>247</v>
      </c>
      <c r="C16" s="153">
        <v>0</v>
      </c>
      <c r="D16" s="153">
        <v>0</v>
      </c>
      <c r="E16" s="153">
        <v>0</v>
      </c>
      <c r="F16" s="153">
        <v>0</v>
      </c>
      <c r="G16" s="153">
        <v>0</v>
      </c>
    </row>
    <row r="17" spans="1:8" x14ac:dyDescent="0.25">
      <c r="A17" s="141">
        <v>14</v>
      </c>
      <c r="B17" s="142" t="s">
        <v>248</v>
      </c>
      <c r="C17" s="153">
        <v>1</v>
      </c>
      <c r="D17" s="153">
        <v>0</v>
      </c>
      <c r="E17" s="153">
        <v>0</v>
      </c>
      <c r="F17" s="153">
        <v>90</v>
      </c>
      <c r="G17" s="153">
        <v>9</v>
      </c>
      <c r="H17" s="4" t="s">
        <v>269</v>
      </c>
    </row>
    <row r="18" spans="1:8" x14ac:dyDescent="0.25">
      <c r="A18" s="141">
        <v>15</v>
      </c>
      <c r="B18" s="142" t="s">
        <v>249</v>
      </c>
      <c r="C18" s="153">
        <v>1</v>
      </c>
      <c r="D18" s="153">
        <v>1</v>
      </c>
      <c r="E18" s="153">
        <v>1</v>
      </c>
      <c r="F18" s="153">
        <v>1500</v>
      </c>
      <c r="G18" s="153">
        <v>10</v>
      </c>
    </row>
    <row r="19" spans="1:8" x14ac:dyDescent="0.25">
      <c r="A19" s="141">
        <v>16</v>
      </c>
      <c r="B19" s="142" t="s">
        <v>250</v>
      </c>
      <c r="C19" s="153">
        <v>1</v>
      </c>
      <c r="D19" s="153">
        <v>0</v>
      </c>
      <c r="E19" s="153">
        <v>0</v>
      </c>
      <c r="F19" s="153">
        <v>0</v>
      </c>
      <c r="G19" s="153">
        <v>0</v>
      </c>
    </row>
    <row r="20" spans="1:8" x14ac:dyDescent="0.25">
      <c r="A20" s="141">
        <v>17</v>
      </c>
      <c r="B20" s="142" t="s">
        <v>251</v>
      </c>
      <c r="C20" s="153">
        <v>1</v>
      </c>
      <c r="D20" s="153">
        <v>1</v>
      </c>
      <c r="E20" s="153">
        <v>1</v>
      </c>
      <c r="F20" s="153">
        <v>0</v>
      </c>
      <c r="G20" s="153">
        <v>0</v>
      </c>
    </row>
    <row r="21" spans="1:8" x14ac:dyDescent="0.25">
      <c r="A21" s="141">
        <v>18</v>
      </c>
      <c r="B21" s="142" t="s">
        <v>252</v>
      </c>
      <c r="C21" s="153">
        <v>0</v>
      </c>
      <c r="D21" s="153">
        <v>0</v>
      </c>
      <c r="E21" s="153">
        <v>0</v>
      </c>
      <c r="F21" s="153">
        <v>0</v>
      </c>
      <c r="G21" s="153">
        <v>0</v>
      </c>
    </row>
    <row r="22" spans="1:8" x14ac:dyDescent="0.25">
      <c r="A22" s="141">
        <v>19</v>
      </c>
      <c r="B22" s="142" t="s">
        <v>253</v>
      </c>
      <c r="C22" s="153">
        <v>2</v>
      </c>
      <c r="D22" s="153">
        <v>2</v>
      </c>
      <c r="E22" s="153">
        <v>2</v>
      </c>
      <c r="F22" s="153">
        <v>200</v>
      </c>
      <c r="G22" s="153">
        <v>8</v>
      </c>
    </row>
    <row r="23" spans="1:8" x14ac:dyDescent="0.25">
      <c r="A23" s="141">
        <v>20</v>
      </c>
      <c r="B23" s="142" t="s">
        <v>254</v>
      </c>
      <c r="C23" s="153">
        <v>1</v>
      </c>
      <c r="D23" s="153">
        <v>1</v>
      </c>
      <c r="E23" s="153">
        <v>1</v>
      </c>
      <c r="F23" s="153">
        <v>203</v>
      </c>
      <c r="G23" s="153">
        <v>212</v>
      </c>
    </row>
    <row r="24" spans="1:8" x14ac:dyDescent="0.25">
      <c r="A24" s="141">
        <v>21</v>
      </c>
      <c r="B24" s="142" t="s">
        <v>255</v>
      </c>
      <c r="C24" s="153">
        <v>1</v>
      </c>
      <c r="D24" s="153">
        <v>1</v>
      </c>
      <c r="E24" s="153">
        <v>1</v>
      </c>
      <c r="F24" s="153">
        <v>60</v>
      </c>
      <c r="G24" s="153">
        <v>8</v>
      </c>
    </row>
    <row r="25" spans="1:8" x14ac:dyDescent="0.25">
      <c r="A25" s="141">
        <v>22</v>
      </c>
      <c r="B25" s="142" t="s">
        <v>256</v>
      </c>
      <c r="C25" s="153">
        <v>0</v>
      </c>
      <c r="D25" s="153">
        <v>0</v>
      </c>
      <c r="E25" s="153">
        <v>0</v>
      </c>
      <c r="F25" s="153">
        <v>0</v>
      </c>
      <c r="G25" s="153">
        <v>0</v>
      </c>
    </row>
    <row r="26" spans="1:8" s="13" customFormat="1" x14ac:dyDescent="0.25">
      <c r="A26" s="136"/>
      <c r="B26" s="138" t="s">
        <v>16</v>
      </c>
      <c r="C26" s="145">
        <f>SUM(C4:C25)</f>
        <v>22</v>
      </c>
      <c r="D26" s="145">
        <f>SUM(D4:D25)</f>
        <v>9</v>
      </c>
      <c r="E26" s="145">
        <f>SUM(E4:E25)</f>
        <v>9</v>
      </c>
      <c r="F26" s="136"/>
      <c r="G26" s="136"/>
    </row>
    <row r="28" spans="1:8" x14ac:dyDescent="0.25">
      <c r="B28" s="139" t="s">
        <v>230</v>
      </c>
      <c r="C28" s="242" t="s">
        <v>231</v>
      </c>
      <c r="D28" s="243"/>
    </row>
    <row r="29" spans="1:8" x14ac:dyDescent="0.25">
      <c r="B29" s="13"/>
      <c r="C29" s="244" t="s">
        <v>232</v>
      </c>
      <c r="D29" s="244"/>
    </row>
    <row r="30" spans="1:8" x14ac:dyDescent="0.25">
      <c r="B30" s="13"/>
      <c r="C30" s="13"/>
      <c r="D30" s="13"/>
    </row>
    <row r="31" spans="1:8" x14ac:dyDescent="0.25">
      <c r="B31" s="139" t="s">
        <v>233</v>
      </c>
      <c r="C31" s="242" t="s">
        <v>234</v>
      </c>
      <c r="D31" s="243"/>
    </row>
    <row r="32" spans="1:8" x14ac:dyDescent="0.25">
      <c r="B32" s="13"/>
      <c r="C32" s="244" t="s">
        <v>232</v>
      </c>
      <c r="D32" s="244"/>
    </row>
    <row r="34" spans="1:8" ht="28.5" customHeight="1" x14ac:dyDescent="0.25">
      <c r="A34" s="91"/>
      <c r="B34" s="186" t="s">
        <v>131</v>
      </c>
      <c r="C34" s="186"/>
      <c r="D34" s="186"/>
      <c r="E34" s="186"/>
      <c r="F34" s="140"/>
      <c r="G34" s="140"/>
      <c r="H34" s="140"/>
    </row>
    <row r="36" spans="1:8" x14ac:dyDescent="0.25">
      <c r="B36" s="108" t="s">
        <v>198</v>
      </c>
    </row>
  </sheetData>
  <mergeCells count="7">
    <mergeCell ref="B34:E34"/>
    <mergeCell ref="A1:G1"/>
    <mergeCell ref="A2:G2"/>
    <mergeCell ref="C28:D28"/>
    <mergeCell ref="C29:D29"/>
    <mergeCell ref="C31:D31"/>
    <mergeCell ref="C32:D32"/>
  </mergeCells>
  <pageMargins left="0.7" right="0.7" top="0.75" bottom="0.75" header="0.3" footer="0.3"/>
  <pageSetup paperSize="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CAC Annex-10</vt:lpstr>
      <vt:lpstr>FP Annex-1</vt:lpstr>
      <vt:lpstr>FP Annex-II</vt:lpstr>
      <vt:lpstr>FP Annex III</vt:lpstr>
      <vt:lpstr>FP Annex IV</vt:lpstr>
      <vt:lpstr>FP Annex V</vt:lpstr>
      <vt:lpstr>FP Annex VI</vt:lpstr>
      <vt:lpstr>FP Annex VII</vt:lpstr>
      <vt:lpstr>'CAC Annex-10'!Print_Area</vt:lpstr>
      <vt:lpstr>'FP Annex III'!Print_Area</vt:lpstr>
      <vt:lpstr>'FP Annex IV'!Print_Area</vt:lpstr>
      <vt:lpstr>'FP Annex V'!Print_Area</vt:lpstr>
      <vt:lpstr>'FP Annex-1'!Print_Area</vt:lpstr>
      <vt:lpstr>'FP Annex-II'!Print_Area</vt:lpstr>
      <vt:lpstr>'FP Annex-II'!Print_Titles</vt:lpstr>
    </vt:vector>
  </TitlesOfParts>
  <Company>Deloitte Touche Tohmatsu Services,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Deloitte</dc:creator>
  <cp:lastModifiedBy>dell</cp:lastModifiedBy>
  <cp:lastPrinted>2020-12-09T06:19:57Z</cp:lastPrinted>
  <dcterms:created xsi:type="dcterms:W3CDTF">2014-06-02T08:05:00Z</dcterms:created>
  <dcterms:modified xsi:type="dcterms:W3CDTF">2020-12-09T09:14:15Z</dcterms:modified>
</cp:coreProperties>
</file>