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https://d.docs.live.net/95f49c52a3b3517b/Desktop/PIP 2022-2024/for Submission/"/>
    </mc:Choice>
  </mc:AlternateContent>
  <xr:revisionPtr revIDLastSave="22" documentId="11_A6494D98B4C2FE5654FD8D1AE6A6BDDCCDD69AEF" xr6:coauthVersionLast="47" xr6:coauthVersionMax="47" xr10:uidLastSave="{3404E737-1B68-4D71-81BA-BCC07E78252E}"/>
  <bookViews>
    <workbookView xWindow="-110" yWindow="-110" windowWidth="19420" windowHeight="10300" tabRatio="947" xr2:uid="{00000000-000D-0000-FFFF-FFFF00000000}"/>
  </bookViews>
  <sheets>
    <sheet name="District wise health facilities" sheetId="4" r:id="rId1"/>
    <sheet name="District wise HR" sheetId="7" r:id="rId2"/>
    <sheet name="Outsources services" sheetId="5" r:id="rId3"/>
    <sheet name="Details of Facility Level HR" sheetId="3" r:id="rId4"/>
    <sheet name="NRHM HRH Proposal " sheetId="1" r:id="rId5"/>
    <sheet name="NUHM HRH Proposal" sheetId="2" r:id="rId6"/>
    <sheet name="Incentive and allowance" sheetId="6" r:id="rId7"/>
  </sheets>
  <definedNames>
    <definedName name="_xlnm._FilterDatabase" localSheetId="4" hidden="1">'NRHM HRH Proposal '!$A$2:$D$219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113" i="1" l="1"/>
  <c r="O114" i="1"/>
  <c r="O115" i="1"/>
  <c r="C10" i="3" l="1"/>
  <c r="E10" i="3" l="1"/>
  <c r="S5" i="1"/>
  <c r="R34" i="3" l="1"/>
  <c r="O34" i="3"/>
  <c r="N34" i="3"/>
  <c r="O5" i="3" l="1"/>
  <c r="O6" i="3"/>
  <c r="O7" i="3"/>
  <c r="O8" i="3"/>
  <c r="O9" i="3"/>
  <c r="O17" i="2" l="1"/>
  <c r="O16" i="2"/>
  <c r="C17" i="7" l="1"/>
  <c r="D17" i="7"/>
  <c r="E17" i="7"/>
  <c r="F17" i="7"/>
  <c r="G17" i="7"/>
  <c r="H17" i="7"/>
  <c r="I17" i="7"/>
  <c r="J17" i="7"/>
  <c r="K17" i="7"/>
  <c r="L17" i="7"/>
  <c r="M17" i="7"/>
  <c r="N17" i="7"/>
  <c r="O79" i="1" l="1"/>
  <c r="O78" i="1"/>
  <c r="O25" i="2" l="1"/>
  <c r="M25" i="2"/>
  <c r="O24" i="2"/>
  <c r="M24" i="2"/>
  <c r="O23" i="2"/>
  <c r="M23" i="2"/>
  <c r="O22" i="2"/>
  <c r="M22" i="2"/>
  <c r="O21" i="2"/>
  <c r="M21" i="2"/>
  <c r="O20" i="2"/>
  <c r="M20" i="2"/>
  <c r="O19" i="2"/>
  <c r="M19" i="2"/>
  <c r="O18" i="2"/>
  <c r="M18" i="2"/>
  <c r="M17" i="2"/>
  <c r="M16" i="2"/>
  <c r="O15" i="2"/>
  <c r="M15" i="2"/>
  <c r="O14" i="2"/>
  <c r="M14" i="2"/>
  <c r="O13" i="2"/>
  <c r="M13" i="2"/>
  <c r="O12" i="2"/>
  <c r="M12" i="2"/>
  <c r="O11" i="2"/>
  <c r="M11" i="2"/>
  <c r="O10" i="2"/>
  <c r="M10" i="2"/>
  <c r="O9" i="2"/>
  <c r="M9" i="2"/>
  <c r="O8" i="2"/>
  <c r="M8" i="2"/>
  <c r="O7" i="2"/>
  <c r="M7" i="2"/>
  <c r="O6" i="2"/>
  <c r="M6" i="2"/>
  <c r="W5" i="2"/>
  <c r="O5" i="2"/>
  <c r="M5" i="2"/>
  <c r="O219" i="1"/>
  <c r="M219" i="1"/>
  <c r="O218" i="1"/>
  <c r="M218" i="1"/>
  <c r="O217" i="1"/>
  <c r="M217" i="1"/>
  <c r="O216" i="1"/>
  <c r="M216" i="1"/>
  <c r="O215" i="1"/>
  <c r="M215" i="1"/>
  <c r="O214" i="1"/>
  <c r="M214" i="1"/>
  <c r="O213" i="1"/>
  <c r="M213" i="1"/>
  <c r="O212" i="1"/>
  <c r="M212" i="1"/>
  <c r="O211" i="1"/>
  <c r="M211" i="1"/>
  <c r="O210" i="1"/>
  <c r="M210" i="1"/>
  <c r="O209" i="1"/>
  <c r="M209" i="1"/>
  <c r="O208" i="1"/>
  <c r="M208" i="1"/>
  <c r="O207" i="1"/>
  <c r="M207" i="1"/>
  <c r="O206" i="1"/>
  <c r="M206" i="1"/>
  <c r="O205" i="1"/>
  <c r="M205" i="1"/>
  <c r="O204" i="1"/>
  <c r="M204" i="1"/>
  <c r="O203" i="1"/>
  <c r="M203" i="1"/>
  <c r="O202" i="1"/>
  <c r="M202" i="1"/>
  <c r="O201" i="1"/>
  <c r="M201" i="1"/>
  <c r="O200" i="1"/>
  <c r="M200" i="1"/>
  <c r="O199" i="1"/>
  <c r="M199" i="1"/>
  <c r="O198" i="1"/>
  <c r="M198" i="1"/>
  <c r="O197" i="1"/>
  <c r="M197" i="1"/>
  <c r="O196" i="1"/>
  <c r="M196" i="1"/>
  <c r="O195" i="1"/>
  <c r="M195" i="1"/>
  <c r="O194" i="1"/>
  <c r="M194" i="1"/>
  <c r="O193" i="1"/>
  <c r="M193" i="1"/>
  <c r="O192" i="1"/>
  <c r="M192" i="1"/>
  <c r="O191" i="1"/>
  <c r="M191" i="1"/>
  <c r="O190" i="1"/>
  <c r="M190" i="1"/>
  <c r="O189" i="1"/>
  <c r="M189" i="1"/>
  <c r="O188" i="1"/>
  <c r="M188" i="1"/>
  <c r="O187" i="1"/>
  <c r="M187" i="1"/>
  <c r="O186" i="1"/>
  <c r="M186" i="1"/>
  <c r="O185" i="1"/>
  <c r="M185" i="1"/>
  <c r="O184" i="1"/>
  <c r="M184" i="1"/>
  <c r="O183" i="1"/>
  <c r="M183" i="1"/>
  <c r="O182" i="1"/>
  <c r="M182" i="1"/>
  <c r="O181" i="1"/>
  <c r="M181" i="1"/>
  <c r="O180" i="1"/>
  <c r="M180" i="1"/>
  <c r="O179" i="1"/>
  <c r="M179" i="1"/>
  <c r="O178" i="1"/>
  <c r="M178" i="1"/>
  <c r="O177" i="1"/>
  <c r="M177" i="1"/>
  <c r="O176" i="1"/>
  <c r="M176" i="1"/>
  <c r="O175" i="1"/>
  <c r="M175" i="1"/>
  <c r="O174" i="1"/>
  <c r="M174" i="1"/>
  <c r="O173" i="1"/>
  <c r="M173" i="1"/>
  <c r="O172" i="1"/>
  <c r="M172" i="1"/>
  <c r="O171" i="1"/>
  <c r="M171" i="1"/>
  <c r="O170" i="1"/>
  <c r="M170" i="1"/>
  <c r="O169" i="1"/>
  <c r="M169" i="1"/>
  <c r="O168" i="1"/>
  <c r="M168" i="1"/>
  <c r="O167" i="1"/>
  <c r="M167" i="1"/>
  <c r="O166" i="1"/>
  <c r="M166" i="1"/>
  <c r="O165" i="1"/>
  <c r="M165" i="1"/>
  <c r="O164" i="1"/>
  <c r="M164" i="1"/>
  <c r="O163" i="1"/>
  <c r="M163" i="1"/>
  <c r="O162" i="1"/>
  <c r="M162" i="1"/>
  <c r="O161" i="1"/>
  <c r="M161" i="1"/>
  <c r="O160" i="1"/>
  <c r="M160" i="1"/>
  <c r="O159" i="1"/>
  <c r="M159" i="1"/>
  <c r="O158" i="1"/>
  <c r="M158" i="1"/>
  <c r="O157" i="1"/>
  <c r="M157" i="1"/>
  <c r="O156" i="1"/>
  <c r="M156" i="1"/>
  <c r="O155" i="1"/>
  <c r="M155" i="1"/>
  <c r="O154" i="1"/>
  <c r="M154" i="1"/>
  <c r="O153" i="1"/>
  <c r="M153" i="1"/>
  <c r="O152" i="1"/>
  <c r="M152" i="1"/>
  <c r="O151" i="1"/>
  <c r="M151" i="1"/>
  <c r="O150" i="1"/>
  <c r="M150" i="1"/>
  <c r="O149" i="1"/>
  <c r="M149" i="1"/>
  <c r="O148" i="1"/>
  <c r="M148" i="1"/>
  <c r="O147" i="1"/>
  <c r="M147" i="1"/>
  <c r="O146" i="1"/>
  <c r="M146" i="1"/>
  <c r="O145" i="1"/>
  <c r="M145" i="1"/>
  <c r="O144" i="1"/>
  <c r="M144" i="1"/>
  <c r="O143" i="1"/>
  <c r="M143" i="1"/>
  <c r="O142" i="1"/>
  <c r="M142" i="1"/>
  <c r="O141" i="1"/>
  <c r="M141" i="1"/>
  <c r="O140" i="1"/>
  <c r="M140" i="1"/>
  <c r="O139" i="1"/>
  <c r="M139" i="1"/>
  <c r="O138" i="1"/>
  <c r="M138" i="1"/>
  <c r="O137" i="1"/>
  <c r="M137" i="1"/>
  <c r="O136" i="1"/>
  <c r="M136" i="1"/>
  <c r="O135" i="1"/>
  <c r="M135" i="1"/>
  <c r="O134" i="1"/>
  <c r="M134" i="1"/>
  <c r="O133" i="1"/>
  <c r="M133" i="1"/>
  <c r="O132" i="1"/>
  <c r="M132" i="1"/>
  <c r="O131" i="1"/>
  <c r="M131" i="1"/>
  <c r="O130" i="1"/>
  <c r="M130" i="1"/>
  <c r="O129" i="1"/>
  <c r="M129" i="1"/>
  <c r="O128" i="1"/>
  <c r="M128" i="1"/>
  <c r="O127" i="1"/>
  <c r="M127" i="1"/>
  <c r="O126" i="1"/>
  <c r="M126" i="1"/>
  <c r="O125" i="1"/>
  <c r="M125" i="1"/>
  <c r="O124" i="1"/>
  <c r="M124" i="1"/>
  <c r="O123" i="1"/>
  <c r="M123" i="1"/>
  <c r="O122" i="1"/>
  <c r="M122" i="1"/>
  <c r="O121" i="1"/>
  <c r="M121" i="1"/>
  <c r="O120" i="1"/>
  <c r="M120" i="1"/>
  <c r="O119" i="1"/>
  <c r="M119" i="1"/>
  <c r="O118" i="1"/>
  <c r="M118" i="1"/>
  <c r="O117" i="1"/>
  <c r="M117" i="1"/>
  <c r="O116" i="1"/>
  <c r="M116" i="1"/>
  <c r="M115" i="1"/>
  <c r="M114" i="1"/>
  <c r="M113" i="1"/>
  <c r="O112" i="1"/>
  <c r="M112" i="1"/>
  <c r="O111" i="1"/>
  <c r="M111" i="1"/>
  <c r="O110" i="1"/>
  <c r="M110" i="1"/>
  <c r="O109" i="1"/>
  <c r="M109" i="1"/>
  <c r="O108" i="1"/>
  <c r="M108" i="1"/>
  <c r="O107" i="1"/>
  <c r="M107" i="1"/>
  <c r="O106" i="1"/>
  <c r="M106" i="1"/>
  <c r="O105" i="1"/>
  <c r="M105" i="1"/>
  <c r="O104" i="1"/>
  <c r="M104" i="1"/>
  <c r="O103" i="1"/>
  <c r="M103" i="1"/>
  <c r="O102" i="1"/>
  <c r="M102" i="1"/>
  <c r="O101" i="1"/>
  <c r="M101" i="1"/>
  <c r="O100" i="1"/>
  <c r="M100" i="1"/>
  <c r="O99" i="1"/>
  <c r="M99" i="1"/>
  <c r="O98" i="1"/>
  <c r="M98" i="1"/>
  <c r="O97" i="1"/>
  <c r="M97" i="1"/>
  <c r="O96" i="1"/>
  <c r="M96" i="1"/>
  <c r="O95" i="1"/>
  <c r="M95" i="1"/>
  <c r="O94" i="1"/>
  <c r="M94" i="1"/>
  <c r="O93" i="1"/>
  <c r="M93" i="1"/>
  <c r="O92" i="1"/>
  <c r="M92" i="1"/>
  <c r="O91" i="1"/>
  <c r="M91" i="1"/>
  <c r="O90" i="1"/>
  <c r="M90" i="1"/>
  <c r="O89" i="1"/>
  <c r="M89" i="1"/>
  <c r="O88" i="1"/>
  <c r="M88" i="1"/>
  <c r="O87" i="1"/>
  <c r="M87" i="1"/>
  <c r="O86" i="1"/>
  <c r="M86" i="1"/>
  <c r="O85" i="1"/>
  <c r="M85" i="1"/>
  <c r="O84" i="1"/>
  <c r="M84" i="1"/>
  <c r="O83" i="1"/>
  <c r="M83" i="1"/>
  <c r="O82" i="1"/>
  <c r="M82" i="1"/>
  <c r="O81" i="1"/>
  <c r="M81" i="1"/>
  <c r="O80" i="1"/>
  <c r="M80" i="1"/>
  <c r="O77" i="1"/>
  <c r="M77" i="1"/>
  <c r="O76" i="1"/>
  <c r="M76" i="1"/>
  <c r="O75" i="1"/>
  <c r="M75" i="1"/>
  <c r="O74" i="1"/>
  <c r="M74" i="1"/>
  <c r="O73" i="1"/>
  <c r="M73" i="1"/>
  <c r="O72" i="1"/>
  <c r="M72" i="1"/>
  <c r="O71" i="1"/>
  <c r="M71" i="1"/>
  <c r="O70" i="1"/>
  <c r="M70" i="1"/>
  <c r="O69" i="1"/>
  <c r="M69" i="1"/>
  <c r="O68" i="1"/>
  <c r="M68" i="1"/>
  <c r="O67" i="1"/>
  <c r="M67" i="1"/>
  <c r="O66" i="1"/>
  <c r="M66" i="1"/>
  <c r="O65" i="1"/>
  <c r="M65" i="1"/>
  <c r="O64" i="1"/>
  <c r="M64" i="1"/>
  <c r="O63" i="1"/>
  <c r="M63" i="1"/>
  <c r="O62" i="1"/>
  <c r="M62" i="1"/>
  <c r="O61" i="1"/>
  <c r="M61" i="1"/>
  <c r="O60" i="1"/>
  <c r="M60" i="1"/>
  <c r="O59" i="1"/>
  <c r="M59" i="1"/>
  <c r="O58" i="1"/>
  <c r="M58" i="1"/>
  <c r="O57" i="1"/>
  <c r="M57" i="1"/>
  <c r="O56" i="1"/>
  <c r="M56" i="1"/>
  <c r="O55" i="1"/>
  <c r="M55" i="1"/>
  <c r="O54" i="1"/>
  <c r="M54" i="1"/>
  <c r="O53" i="1"/>
  <c r="M53" i="1"/>
  <c r="O52" i="1"/>
  <c r="M52" i="1"/>
  <c r="O51" i="1"/>
  <c r="M51" i="1"/>
  <c r="O50" i="1"/>
  <c r="M50" i="1"/>
  <c r="O49" i="1"/>
  <c r="M49" i="1"/>
  <c r="O48" i="1"/>
  <c r="M48" i="1"/>
  <c r="O47" i="1"/>
  <c r="M47" i="1"/>
  <c r="O46" i="1"/>
  <c r="M46" i="1"/>
  <c r="O45" i="1"/>
  <c r="M45" i="1"/>
  <c r="O44" i="1"/>
  <c r="M44" i="1"/>
  <c r="O43" i="1"/>
  <c r="M43" i="1"/>
  <c r="O42" i="1"/>
  <c r="M42" i="1"/>
  <c r="O41" i="1"/>
  <c r="M41" i="1"/>
  <c r="O40" i="1"/>
  <c r="M40" i="1"/>
  <c r="O39" i="1"/>
  <c r="M39" i="1"/>
  <c r="O38" i="1"/>
  <c r="M38" i="1"/>
  <c r="O37" i="1"/>
  <c r="M37" i="1"/>
  <c r="O36" i="1"/>
  <c r="M36" i="1"/>
  <c r="O35" i="1"/>
  <c r="M35" i="1"/>
  <c r="O34" i="1"/>
  <c r="M34" i="1"/>
  <c r="O33" i="1"/>
  <c r="M33" i="1"/>
  <c r="O32" i="1"/>
  <c r="M32" i="1"/>
  <c r="O31" i="1"/>
  <c r="M31" i="1"/>
  <c r="O30" i="1"/>
  <c r="M30" i="1"/>
  <c r="O29" i="1"/>
  <c r="M29" i="1"/>
  <c r="O28" i="1"/>
  <c r="M28" i="1"/>
  <c r="O27" i="1"/>
  <c r="M27" i="1"/>
  <c r="O26" i="1"/>
  <c r="M26" i="1"/>
  <c r="O25" i="1"/>
  <c r="M25" i="1"/>
  <c r="O24" i="1"/>
  <c r="M24" i="1"/>
  <c r="O23" i="1"/>
  <c r="M23" i="1"/>
  <c r="O22" i="1"/>
  <c r="M22" i="1"/>
  <c r="O21" i="1"/>
  <c r="M21" i="1"/>
  <c r="O20" i="1"/>
  <c r="M20" i="1"/>
  <c r="O19" i="1"/>
  <c r="M19" i="1"/>
  <c r="O18" i="1"/>
  <c r="M18" i="1"/>
  <c r="O17" i="1"/>
  <c r="M17" i="1"/>
  <c r="O16" i="1"/>
  <c r="M16" i="1"/>
  <c r="O15" i="1"/>
  <c r="M15" i="1"/>
  <c r="O14" i="1"/>
  <c r="M14" i="1"/>
  <c r="O13" i="1"/>
  <c r="M13" i="1"/>
  <c r="O12" i="1"/>
  <c r="M12" i="1"/>
  <c r="O11" i="1"/>
  <c r="M11" i="1"/>
  <c r="O10" i="1"/>
  <c r="M10" i="1"/>
  <c r="O9" i="1"/>
  <c r="M9" i="1"/>
  <c r="O8" i="1"/>
  <c r="M8" i="1"/>
  <c r="O7" i="1"/>
  <c r="M7" i="1"/>
  <c r="M6" i="1"/>
  <c r="E6" i="1"/>
  <c r="O6" i="1" s="1"/>
  <c r="W5" i="1"/>
  <c r="X5" i="1" s="1"/>
  <c r="O5" i="1"/>
  <c r="M5" i="1"/>
  <c r="S38" i="3"/>
  <c r="R38" i="3"/>
  <c r="O38" i="3"/>
  <c r="Q38" i="3" s="1"/>
  <c r="N38" i="3"/>
  <c r="P38" i="3" s="1"/>
  <c r="S37" i="3"/>
  <c r="R37" i="3"/>
  <c r="O37" i="3"/>
  <c r="Q37" i="3" s="1"/>
  <c r="N37" i="3"/>
  <c r="P37" i="3" s="1"/>
  <c r="S36" i="3"/>
  <c r="R36" i="3"/>
  <c r="O36" i="3"/>
  <c r="Q36" i="3" s="1"/>
  <c r="N36" i="3"/>
  <c r="P36" i="3" s="1"/>
  <c r="S35" i="3"/>
  <c r="R35" i="3"/>
  <c r="O35" i="3"/>
  <c r="Q35" i="3" s="1"/>
  <c r="N35" i="3"/>
  <c r="P35" i="3" s="1"/>
  <c r="S34" i="3"/>
  <c r="Q34" i="3"/>
  <c r="P34" i="3"/>
  <c r="S33" i="3"/>
  <c r="R33" i="3"/>
  <c r="O33" i="3"/>
  <c r="Q33" i="3" s="1"/>
  <c r="N33" i="3"/>
  <c r="P33" i="3" s="1"/>
  <c r="S32" i="3"/>
  <c r="R32" i="3"/>
  <c r="O32" i="3"/>
  <c r="Q32" i="3" s="1"/>
  <c r="N32" i="3"/>
  <c r="P32" i="3" s="1"/>
  <c r="S31" i="3"/>
  <c r="R31" i="3"/>
  <c r="O31" i="3"/>
  <c r="Q31" i="3" s="1"/>
  <c r="N31" i="3"/>
  <c r="P31" i="3" s="1"/>
  <c r="S30" i="3"/>
  <c r="R30" i="3"/>
  <c r="O30" i="3"/>
  <c r="Q30" i="3" s="1"/>
  <c r="N30" i="3"/>
  <c r="P30" i="3" s="1"/>
  <c r="S29" i="3"/>
  <c r="R29" i="3"/>
  <c r="O29" i="3"/>
  <c r="Q29" i="3" s="1"/>
  <c r="N29" i="3"/>
  <c r="P29" i="3" s="1"/>
  <c r="S28" i="3"/>
  <c r="R28" i="3"/>
  <c r="O28" i="3"/>
  <c r="Q28" i="3" s="1"/>
  <c r="N28" i="3"/>
  <c r="P28" i="3" s="1"/>
  <c r="S27" i="3"/>
  <c r="R27" i="3"/>
  <c r="O27" i="3"/>
  <c r="Q27" i="3" s="1"/>
  <c r="N27" i="3"/>
  <c r="P27" i="3" s="1"/>
  <c r="S26" i="3"/>
  <c r="R26" i="3"/>
  <c r="O26" i="3"/>
  <c r="Q26" i="3" s="1"/>
  <c r="N26" i="3"/>
  <c r="P26" i="3" s="1"/>
  <c r="S25" i="3"/>
  <c r="R25" i="3"/>
  <c r="O25" i="3"/>
  <c r="Q25" i="3" s="1"/>
  <c r="N25" i="3"/>
  <c r="P25" i="3" s="1"/>
  <c r="S24" i="3"/>
  <c r="R24" i="3"/>
  <c r="O24" i="3"/>
  <c r="Q24" i="3" s="1"/>
  <c r="N24" i="3"/>
  <c r="P24" i="3" s="1"/>
  <c r="S23" i="3"/>
  <c r="R23" i="3"/>
  <c r="O23" i="3"/>
  <c r="Q23" i="3" s="1"/>
  <c r="N23" i="3"/>
  <c r="P23" i="3" s="1"/>
  <c r="S22" i="3"/>
  <c r="R22" i="3"/>
  <c r="O22" i="3"/>
  <c r="Q22" i="3" s="1"/>
  <c r="N22" i="3"/>
  <c r="P22" i="3" s="1"/>
  <c r="S21" i="3"/>
  <c r="R21" i="3"/>
  <c r="O21" i="3"/>
  <c r="Q21" i="3" s="1"/>
  <c r="N21" i="3"/>
  <c r="P21" i="3" s="1"/>
  <c r="S20" i="3"/>
  <c r="R20" i="3"/>
  <c r="O20" i="3"/>
  <c r="Q20" i="3" s="1"/>
  <c r="N20" i="3"/>
  <c r="P20" i="3" s="1"/>
  <c r="S19" i="3"/>
  <c r="R19" i="3"/>
  <c r="O19" i="3"/>
  <c r="Q19" i="3" s="1"/>
  <c r="N19" i="3"/>
  <c r="P19" i="3" s="1"/>
  <c r="S18" i="3"/>
  <c r="R18" i="3"/>
  <c r="O18" i="3"/>
  <c r="Q18" i="3" s="1"/>
  <c r="N18" i="3"/>
  <c r="P18" i="3" s="1"/>
  <c r="S17" i="3"/>
  <c r="R17" i="3"/>
  <c r="O17" i="3"/>
  <c r="Q17" i="3" s="1"/>
  <c r="N17" i="3"/>
  <c r="P17" i="3" s="1"/>
  <c r="S16" i="3"/>
  <c r="R16" i="3"/>
  <c r="O16" i="3"/>
  <c r="Q16" i="3" s="1"/>
  <c r="N16" i="3"/>
  <c r="P16" i="3" s="1"/>
  <c r="S15" i="3"/>
  <c r="R15" i="3"/>
  <c r="O15" i="3"/>
  <c r="Q15" i="3" s="1"/>
  <c r="N15" i="3"/>
  <c r="P15" i="3" s="1"/>
  <c r="S14" i="3"/>
  <c r="R14" i="3"/>
  <c r="O14" i="3"/>
  <c r="Q14" i="3" s="1"/>
  <c r="N14" i="3"/>
  <c r="P14" i="3" s="1"/>
  <c r="S13" i="3"/>
  <c r="R13" i="3"/>
  <c r="O13" i="3"/>
  <c r="Q13" i="3" s="1"/>
  <c r="N13" i="3"/>
  <c r="P13" i="3" s="1"/>
  <c r="S12" i="3"/>
  <c r="R12" i="3"/>
  <c r="O12" i="3"/>
  <c r="Q12" i="3" s="1"/>
  <c r="N12" i="3"/>
  <c r="P12" i="3" s="1"/>
  <c r="S11" i="3"/>
  <c r="R11" i="3"/>
  <c r="O11" i="3"/>
  <c r="Q11" i="3" s="1"/>
  <c r="N11" i="3"/>
  <c r="P11" i="3" s="1"/>
  <c r="M10" i="3"/>
  <c r="L10" i="3"/>
  <c r="K10" i="3"/>
  <c r="J10" i="3"/>
  <c r="I10" i="3"/>
  <c r="H10" i="3"/>
  <c r="G10" i="3"/>
  <c r="F10" i="3"/>
  <c r="D10" i="3"/>
  <c r="S9" i="3"/>
  <c r="R9" i="3"/>
  <c r="Q9" i="3"/>
  <c r="N9" i="3"/>
  <c r="P9" i="3" s="1"/>
  <c r="S8" i="3"/>
  <c r="R8" i="3"/>
  <c r="Q8" i="3"/>
  <c r="N8" i="3"/>
  <c r="P8" i="3" s="1"/>
  <c r="S7" i="3"/>
  <c r="R7" i="3"/>
  <c r="Q7" i="3"/>
  <c r="N7" i="3"/>
  <c r="P7" i="3" s="1"/>
  <c r="S6" i="3"/>
  <c r="R6" i="3"/>
  <c r="Q6" i="3"/>
  <c r="N6" i="3"/>
  <c r="P6" i="3" s="1"/>
  <c r="S5" i="3"/>
  <c r="R5" i="3"/>
  <c r="Q5" i="3"/>
  <c r="N5" i="3"/>
  <c r="P5" i="3" s="1"/>
  <c r="S4" i="3"/>
  <c r="R4" i="3"/>
  <c r="O4" i="3"/>
  <c r="Q4" i="3" s="1"/>
  <c r="N4" i="3"/>
  <c r="P4" i="3" s="1"/>
  <c r="O10" i="3" l="1"/>
  <c r="Q10" i="3" s="1"/>
  <c r="N5" i="2"/>
  <c r="Z5" i="2"/>
  <c r="AA5" i="2" s="1"/>
  <c r="X5" i="2"/>
  <c r="Z5" i="1"/>
  <c r="AA5" i="1" s="1"/>
  <c r="N5" i="1"/>
  <c r="S10" i="3"/>
  <c r="N10" i="3"/>
  <c r="P10" i="3" s="1"/>
  <c r="R10" i="3"/>
</calcChain>
</file>

<file path=xl/sharedStrings.xml><?xml version="1.0" encoding="utf-8"?>
<sst xmlns="http://schemas.openxmlformats.org/spreadsheetml/2006/main" count="1403" uniqueCount="596">
  <si>
    <t>Details of Health Facilities supported under NHM</t>
  </si>
  <si>
    <t>Sl. No</t>
  </si>
  <si>
    <t>Name of District</t>
  </si>
  <si>
    <t>District Hospital</t>
  </si>
  <si>
    <t>Sub District/ Sub Divisional Hospital (SDH)</t>
  </si>
  <si>
    <t>Community Health Centre</t>
  </si>
  <si>
    <t>Primary Health Centre (PHC)</t>
  </si>
  <si>
    <t>Sub Centre</t>
  </si>
  <si>
    <t>SC converted to H&amp;WC</t>
  </si>
  <si>
    <t>U-PHC</t>
  </si>
  <si>
    <t>U-CHC</t>
  </si>
  <si>
    <t>Maternity Homes</t>
  </si>
  <si>
    <t xml:space="preserve">Urban Dispensaries/ Other Facility Supported under NUHM </t>
  </si>
  <si>
    <t>PICU</t>
  </si>
  <si>
    <t>SNCU/ MNCU</t>
  </si>
  <si>
    <t>NBSU</t>
  </si>
  <si>
    <t>NRC</t>
  </si>
  <si>
    <t>DEIC</t>
  </si>
  <si>
    <t>RBSK Team</t>
  </si>
  <si>
    <t>Comprehensive Lactation Management Centres</t>
  </si>
  <si>
    <t>Lactation Management Unit</t>
  </si>
  <si>
    <t>MCH Wing</t>
  </si>
  <si>
    <t>Hybrid ICU</t>
  </si>
  <si>
    <t xml:space="preserve">Obstetric ICU </t>
  </si>
  <si>
    <t>Obstructive HDU</t>
  </si>
  <si>
    <t>Skill Lab</t>
  </si>
  <si>
    <t>AFHC</t>
  </si>
  <si>
    <t>Trauma Care Facilities @ DH</t>
  </si>
  <si>
    <t>Dialysis Programme (in-house)</t>
  </si>
  <si>
    <t>NVHCP</t>
  </si>
  <si>
    <t>NTEP</t>
  </si>
  <si>
    <t>NPHCE</t>
  </si>
  <si>
    <t>NPPC</t>
  </si>
  <si>
    <t>NMHP</t>
  </si>
  <si>
    <t>NTCP</t>
  </si>
  <si>
    <t>NIDDCP</t>
  </si>
  <si>
    <t>NLEP</t>
  </si>
  <si>
    <t xml:space="preserve"> Prevention and Management of Burn &amp; Injuries</t>
  </si>
  <si>
    <t>Number</t>
  </si>
  <si>
    <t>Total Functional beds</t>
  </si>
  <si>
    <t>Whether DH upgraded/ under process of upgradation to Medical College (Yes/ No)</t>
  </si>
  <si>
    <t>If upgraded to MC, since when</t>
  </si>
  <si>
    <t>DH has functional NCD clinics</t>
  </si>
  <si>
    <t>Whether DH is running DNB/ CPS course?</t>
  </si>
  <si>
    <t>No. of FRU-SDH functional</t>
  </si>
  <si>
    <t>No. of non-FRU SDH</t>
  </si>
  <si>
    <t>No. of functional NCD clinics</t>
  </si>
  <si>
    <t>No. of FRU-CHC functional</t>
  </si>
  <si>
    <t>No. of non-FRU CHC</t>
  </si>
  <si>
    <t>No. of 24*7 PHC</t>
  </si>
  <si>
    <t>No. of non-24*7 PHC</t>
  </si>
  <si>
    <t>Total Number including HWC</t>
  </si>
  <si>
    <t>Number converted to HWC</t>
  </si>
  <si>
    <t>No. approved in ROP till 2021-22</t>
  </si>
  <si>
    <t>Total functional beds</t>
  </si>
  <si>
    <t>New proposed in PIP 2022-24</t>
  </si>
  <si>
    <t>No. of facilities providing PMNDP (in-house)</t>
  </si>
  <si>
    <t>No. of beds</t>
  </si>
  <si>
    <t>No.of Treatment Centers</t>
  </si>
  <si>
    <t>No.of MTC</t>
  </si>
  <si>
    <t>No. of DMC</t>
  </si>
  <si>
    <t>No. of IRL</t>
  </si>
  <si>
    <t>No. of Culture and DST Lab</t>
  </si>
  <si>
    <t>No. of Nodal DRTB Centre</t>
  </si>
  <si>
    <t>Total DRTB center</t>
  </si>
  <si>
    <t>No. of TB Drug Store</t>
  </si>
  <si>
    <t>Whether district is implementing NPHCE</t>
  </si>
  <si>
    <t>Whether district is implementing NPPC</t>
  </si>
  <si>
    <t>Whether district is implementing NMHP</t>
  </si>
  <si>
    <t>Whether district is implementing NTCP</t>
  </si>
  <si>
    <t>Whether district is implementing NIDDCP</t>
  </si>
  <si>
    <t>Whether district is implementing NLEP</t>
  </si>
  <si>
    <t>No. of Lever 2/ level 3 Burn and Trauma units at DH level</t>
  </si>
  <si>
    <t>Details of HRH in Health Facilities supported under NHM</t>
  </si>
  <si>
    <t>MPW Female/ ANM</t>
  </si>
  <si>
    <t>MPW Male</t>
  </si>
  <si>
    <t>Staff Nurse</t>
  </si>
  <si>
    <t>Lab technicians</t>
  </si>
  <si>
    <t>MO MBBS full time</t>
  </si>
  <si>
    <t>Clinical Specialists</t>
  </si>
  <si>
    <t>Sanctioned (Regular+NHM)</t>
  </si>
  <si>
    <t>Inplace (Regular+NHM)</t>
  </si>
  <si>
    <t>List of services outsourced including HR</t>
  </si>
  <si>
    <t>Level of facility where it is outsourced</t>
  </si>
  <si>
    <t>SDH</t>
  </si>
  <si>
    <t>CHC</t>
  </si>
  <si>
    <t>PHC</t>
  </si>
  <si>
    <t>UPHC</t>
  </si>
  <si>
    <t>UCHC</t>
  </si>
  <si>
    <t>Any other (please mention details)</t>
  </si>
  <si>
    <t>Pathology services</t>
  </si>
  <si>
    <t>X-Ray services</t>
  </si>
  <si>
    <t>USG Services</t>
  </si>
  <si>
    <t>Other Radiology Services</t>
  </si>
  <si>
    <t>Data entry Operation</t>
  </si>
  <si>
    <t>Support Staff</t>
  </si>
  <si>
    <t>Tele-medicine</t>
  </si>
  <si>
    <t>Dialysis Unit</t>
  </si>
  <si>
    <t>Category</t>
  </si>
  <si>
    <t>Details of HR in Health Facilities supported under NHM</t>
  </si>
  <si>
    <t>Required (as per IPHS)</t>
  </si>
  <si>
    <t>Regular Cadre (District Hospital and below)</t>
  </si>
  <si>
    <t>Contractual in-place through state budget</t>
  </si>
  <si>
    <t>Contractual - NHM @ facility</t>
  </si>
  <si>
    <t>Regular Cadre (posted in NUHM facilities)</t>
  </si>
  <si>
    <t>Contractual - NUHM @ facility</t>
  </si>
  <si>
    <t>Total</t>
  </si>
  <si>
    <t>Cushion for Additional positions</t>
  </si>
  <si>
    <t>Total positions filled against requirement</t>
  </si>
  <si>
    <t>Vacancies in state posts</t>
  </si>
  <si>
    <t>Vacancies under NHM</t>
  </si>
  <si>
    <t>Sanctioned</t>
  </si>
  <si>
    <t xml:space="preserve">In-place </t>
  </si>
  <si>
    <t>Approved in 2021-22</t>
  </si>
  <si>
    <t>MO MBBS part time</t>
  </si>
  <si>
    <t>Total Clinical Specialists</t>
  </si>
  <si>
    <t>7.a</t>
  </si>
  <si>
    <t>OBGY</t>
  </si>
  <si>
    <t>7.b</t>
  </si>
  <si>
    <t>Pediatricians</t>
  </si>
  <si>
    <t>7.c</t>
  </si>
  <si>
    <t>Anesthetists</t>
  </si>
  <si>
    <t>7.d</t>
  </si>
  <si>
    <t>Surgeon</t>
  </si>
  <si>
    <t>7.e</t>
  </si>
  <si>
    <t>Physician</t>
  </si>
  <si>
    <t>7.f</t>
  </si>
  <si>
    <t>ENT surgeon</t>
  </si>
  <si>
    <t>7.g</t>
  </si>
  <si>
    <t>Ophthalmologist</t>
  </si>
  <si>
    <t>7.h</t>
  </si>
  <si>
    <t>Psychiatrist</t>
  </si>
  <si>
    <t>7.i</t>
  </si>
  <si>
    <t>Radiologist</t>
  </si>
  <si>
    <t>7.j</t>
  </si>
  <si>
    <t>Pathologist</t>
  </si>
  <si>
    <t>7.k</t>
  </si>
  <si>
    <t>Microbiologists</t>
  </si>
  <si>
    <t>7.l</t>
  </si>
  <si>
    <t>Other Specialists</t>
  </si>
  <si>
    <t>Pharmacists (Non AYUSH)</t>
  </si>
  <si>
    <t>Pharmacists (AYUSH)</t>
  </si>
  <si>
    <t>AYUSH Mos/ AYUSH Physician</t>
  </si>
  <si>
    <t>Dentists/ Dental Surgeon</t>
  </si>
  <si>
    <t>Dental Technician</t>
  </si>
  <si>
    <t>Dental Hygenist/ Assistant</t>
  </si>
  <si>
    <t>Radiographer/ X-Ray Technician</t>
  </si>
  <si>
    <t>OT Technician</t>
  </si>
  <si>
    <t>Physiotherapist</t>
  </si>
  <si>
    <t>Counsellors</t>
  </si>
  <si>
    <t>Audiologists</t>
  </si>
  <si>
    <t>Audiometric Assistants</t>
  </si>
  <si>
    <t>Optometrist</t>
  </si>
  <si>
    <t>Ophthalmic Assistant</t>
  </si>
  <si>
    <t>EmOC trained doctors</t>
  </si>
  <si>
    <t>LSAS trained doctors</t>
  </si>
  <si>
    <t>FMR Code of FY 2021-22</t>
  </si>
  <si>
    <t>Name of Posts</t>
  </si>
  <si>
    <t>Detais of budget approved as lump sum</t>
  </si>
  <si>
    <t>As per ROP 2021-22</t>
  </si>
  <si>
    <t>(To be filled by State/UT)</t>
  </si>
  <si>
    <t>Details of dropped post</t>
  </si>
  <si>
    <t>Proposal for FY 2022-24</t>
  </si>
  <si>
    <t>No. of posts/ units approved in 2021-22</t>
  </si>
  <si>
    <t>Budget approved</t>
  </si>
  <si>
    <t>Maximum eligible (12 months salary excluding annual increment approved in 2021-22)</t>
  </si>
  <si>
    <t>No. of HR in place against posts approved in 2021-22</t>
  </si>
  <si>
    <t>No. of posts dropped</t>
  </si>
  <si>
    <t>Average Salary per month</t>
  </si>
  <si>
    <t>Amount</t>
  </si>
  <si>
    <t>Revised MEB</t>
  </si>
  <si>
    <t>No. of ongoing posts/ units proposed in FY 2022-24</t>
  </si>
  <si>
    <t>No. of new posts proposed in FY 2022-24</t>
  </si>
  <si>
    <t>Average monthly Remuneration for the new post</t>
  </si>
  <si>
    <t>Total Budget proposed for remuneration (in lakhs)</t>
  </si>
  <si>
    <t>Total Amount proposed under Remuneration of all NHM HR (sl. 183 and 185) for FY 2022-23</t>
  </si>
  <si>
    <t>Total Amount proposed under Remuneration of all NHM HR (sl. 183 and 185) for FY 2023-24</t>
  </si>
  <si>
    <t>Clarification for the new post proposed</t>
  </si>
  <si>
    <t>Total budget approved including supplementary</t>
  </si>
  <si>
    <t>Lump sum amount approved for SS, DEO, others</t>
  </si>
  <si>
    <t>Total MEB</t>
  </si>
  <si>
    <t>MEB against lump sum approval</t>
  </si>
  <si>
    <t>SD</t>
  </si>
  <si>
    <t>PM</t>
  </si>
  <si>
    <t>DEO</t>
  </si>
  <si>
    <t>Support Staff at facility level</t>
  </si>
  <si>
    <t>Support Staff at offices</t>
  </si>
  <si>
    <t>Annual Increment/ rationalization amount proposed
(up to 8%)</t>
  </si>
  <si>
    <t>Total EPF proposed</t>
  </si>
  <si>
    <t>8.1.1.1</t>
  </si>
  <si>
    <t>ANM</t>
  </si>
  <si>
    <t>8.1.1.2</t>
  </si>
  <si>
    <t>8.1.1.3.1</t>
  </si>
  <si>
    <t>Psychiatric Nurse</t>
  </si>
  <si>
    <t>Community Nurse</t>
  </si>
  <si>
    <t>8.1.1.3.2</t>
  </si>
  <si>
    <t>Nurses for Geriatric care/ palliative care</t>
  </si>
  <si>
    <t>8.1.1.5.1</t>
  </si>
  <si>
    <t>Lab technician</t>
  </si>
  <si>
    <t>8.1.1.5.2</t>
  </si>
  <si>
    <t>Sr Lab Technician</t>
  </si>
  <si>
    <t>8.1.1.6</t>
  </si>
  <si>
    <t>OT technicians</t>
  </si>
  <si>
    <t>8.1.1.8</t>
  </si>
  <si>
    <t>Pharmacist</t>
  </si>
  <si>
    <t>8.1.1.9</t>
  </si>
  <si>
    <t>Radiographer/ X-ray technician</t>
  </si>
  <si>
    <t>OT Assistant- DH Strengthening</t>
  </si>
  <si>
    <t>8.1.1.10</t>
  </si>
  <si>
    <t>8.1.1.11</t>
  </si>
  <si>
    <t>Dieticians/ Nutritionist - NRC</t>
  </si>
  <si>
    <t>8.1.2.1</t>
  </si>
  <si>
    <t>8.1.2.3</t>
  </si>
  <si>
    <t>Anaesthetists</t>
  </si>
  <si>
    <t>8.1.2.6</t>
  </si>
  <si>
    <t>Pathologists/ Haematologists</t>
  </si>
  <si>
    <t>8.1.3.1</t>
  </si>
  <si>
    <t>Consultant Medicine/ Physician (MD)</t>
  </si>
  <si>
    <t>8.1.3.2</t>
  </si>
  <si>
    <t>8.1.3.8</t>
  </si>
  <si>
    <t xml:space="preserve">Microbiologist </t>
  </si>
  <si>
    <t>8.1.3.9</t>
  </si>
  <si>
    <t>Forensic Specialist</t>
  </si>
  <si>
    <t>8.1.3.10</t>
  </si>
  <si>
    <t>Specialists for DH strengthening</t>
  </si>
  <si>
    <t>General Physician</t>
  </si>
  <si>
    <t>Specialist - Cardiology/ Medicine</t>
  </si>
  <si>
    <t>Specialists-ECHO Hub Tele-medicine (honorarium)</t>
  </si>
  <si>
    <t>Honorarium (specialist)</t>
  </si>
  <si>
    <t>8.1.4.3.1</t>
  </si>
  <si>
    <t>Dental Hygienist</t>
  </si>
  <si>
    <t>8.1.5.1</t>
  </si>
  <si>
    <t xml:space="preserve">Medical Officer </t>
  </si>
  <si>
    <t>Medical Officers-ECHO Hub Tele-medicine</t>
  </si>
  <si>
    <t>8.1.6.1</t>
  </si>
  <si>
    <t>Medical Officer AYUSH</t>
  </si>
  <si>
    <t>8.1.6.2</t>
  </si>
  <si>
    <t>Pharmacist-AYUSH</t>
  </si>
  <si>
    <t>8.1.6.3</t>
  </si>
  <si>
    <t>Sweeper cum nursing orderly (budget proposed as lumpsum)</t>
  </si>
  <si>
    <t>SS Lumpsum (136)</t>
  </si>
  <si>
    <t>8.1.7.2.1</t>
  </si>
  <si>
    <t>Paediatricians</t>
  </si>
  <si>
    <t>8.1.7.2.2</t>
  </si>
  <si>
    <t>Medical Officer, MBBS</t>
  </si>
  <si>
    <t>8.1.7.2.3</t>
  </si>
  <si>
    <t>Medical Officer, Dental</t>
  </si>
  <si>
    <t>8.1.7.2.4</t>
  </si>
  <si>
    <t>8.1.7.2.5</t>
  </si>
  <si>
    <t>8.1.7.2.6</t>
  </si>
  <si>
    <t>Audiologist &amp; speech therapist</t>
  </si>
  <si>
    <t>8.1.7.2.7</t>
  </si>
  <si>
    <t>Psychologist</t>
  </si>
  <si>
    <t>8.1.7.2.8</t>
  </si>
  <si>
    <t>8.1.7.2.9</t>
  </si>
  <si>
    <t>EISE</t>
  </si>
  <si>
    <t>8.1.7.2.10</t>
  </si>
  <si>
    <t>Social Worker</t>
  </si>
  <si>
    <t>8.1.7.2.11</t>
  </si>
  <si>
    <t>8.1.7.2.12</t>
  </si>
  <si>
    <t>Dental technician</t>
  </si>
  <si>
    <t>8.1.8.1</t>
  </si>
  <si>
    <t>Medical Officers, NRC</t>
  </si>
  <si>
    <t>8.1.8.2</t>
  </si>
  <si>
    <t xml:space="preserve">Staff Nurse </t>
  </si>
  <si>
    <t>8.1.8.3</t>
  </si>
  <si>
    <t>Cook/ Caretaker (budget proposed as lumpsum)</t>
  </si>
  <si>
    <t>SS Lumpsum (34)</t>
  </si>
  <si>
    <t>8.1.8.6</t>
  </si>
  <si>
    <t>Attendant cum cleaner (budget proposed as lumpsum)</t>
  </si>
  <si>
    <t>8.1.9.1</t>
  </si>
  <si>
    <t>8.1.9.2</t>
  </si>
  <si>
    <t>Medical Officers</t>
  </si>
  <si>
    <t>8.1.9.3</t>
  </si>
  <si>
    <t>8.1.9.6</t>
  </si>
  <si>
    <t>Security Staff  (budget proposed as lumpsum)</t>
  </si>
  <si>
    <t>SS Lumpsum (182)</t>
  </si>
  <si>
    <t>Support Staff (budget proposed as lumpsum)</t>
  </si>
  <si>
    <t>Lumpsum (2)</t>
  </si>
  <si>
    <t>DEO (budget proposed as lumpsum)</t>
  </si>
  <si>
    <t>Lumpsum (26)</t>
  </si>
  <si>
    <t>8.1.10.1</t>
  </si>
  <si>
    <t xml:space="preserve">Anaesthetist </t>
  </si>
  <si>
    <t>8.1.10.2</t>
  </si>
  <si>
    <t>8.1.10.3</t>
  </si>
  <si>
    <t>8.1.11.4</t>
  </si>
  <si>
    <t>8.1.13.1</t>
  </si>
  <si>
    <t>Counsellor</t>
  </si>
  <si>
    <t>8.1.13.2</t>
  </si>
  <si>
    <t>8.1.13.4</t>
  </si>
  <si>
    <t>8.1.13.5</t>
  </si>
  <si>
    <t>Audiometrician</t>
  </si>
  <si>
    <t>8.1.13.6</t>
  </si>
  <si>
    <t>Multi Rehabilitation Worker</t>
  </si>
  <si>
    <t>8.1.13.8</t>
  </si>
  <si>
    <t>8.1.13.10</t>
  </si>
  <si>
    <t>TBHV</t>
  </si>
  <si>
    <t>8.1.13.11</t>
  </si>
  <si>
    <t>Laboratory Assistant (budget proposed as lumpsum)</t>
  </si>
  <si>
    <t>SS Lumpsum (9)</t>
  </si>
  <si>
    <t>8.1.13.16</t>
  </si>
  <si>
    <t>Opthalmic assistant/refractionist</t>
  </si>
  <si>
    <t>8.1.13.20</t>
  </si>
  <si>
    <t>Field Worker (budget proposed as lumpsum)</t>
  </si>
  <si>
    <t>SS Lumpsum (12)</t>
  </si>
  <si>
    <t>8.1.13.21</t>
  </si>
  <si>
    <t>Biomedical Engineer</t>
  </si>
  <si>
    <t>8.1.13.22</t>
  </si>
  <si>
    <t>Operation manager-Telemedicine</t>
  </si>
  <si>
    <t>Data Analyst (HWC Cell)</t>
  </si>
  <si>
    <t>MIS at State for Tele Medicine</t>
  </si>
  <si>
    <t>Tele Medicine Technician at ECHO Hubs</t>
  </si>
  <si>
    <t>8.1.15.1</t>
  </si>
  <si>
    <t>Consultants</t>
  </si>
  <si>
    <t>Director</t>
  </si>
  <si>
    <t>8.1.16.2</t>
  </si>
  <si>
    <t>Refrigerator Mechanic/ Cold Chain Handlers</t>
  </si>
  <si>
    <t>8.1.16.4</t>
  </si>
  <si>
    <t>Hospital Attendant (budget proposed as lumpsum)</t>
  </si>
  <si>
    <t>SS Lumpsum (41)</t>
  </si>
  <si>
    <t>8.1.16.5</t>
  </si>
  <si>
    <t>Sanitary Attendant (budget proposed as lumpsum)</t>
  </si>
  <si>
    <t>8.1.16.7</t>
  </si>
  <si>
    <t>SS Lumpsum (844)</t>
  </si>
  <si>
    <t>9.1.4.3</t>
  </si>
  <si>
    <t>Midwifery Educators</t>
  </si>
  <si>
    <t>Data Assistant</t>
  </si>
  <si>
    <t>Honorarium to HoD OBGY/Principal for coordination and management of NPM Course</t>
  </si>
  <si>
    <t>14.1.1.2</t>
  </si>
  <si>
    <t>Store Assistant</t>
  </si>
  <si>
    <t>16.2.1</t>
  </si>
  <si>
    <t>Legal Consultant - PCPNDT</t>
  </si>
  <si>
    <t>Special Joint Director-PCPNDT (on-deputation)</t>
  </si>
  <si>
    <t xml:space="preserve">Programme / Monitoring Consultant </t>
  </si>
  <si>
    <t>16.4.1.1</t>
  </si>
  <si>
    <t>Chief Administrative Officer (on deputation)</t>
  </si>
  <si>
    <t>16.4.1.3.1</t>
  </si>
  <si>
    <t>State Programme Manager</t>
  </si>
  <si>
    <t>State Accounts Manager / Assistant Accounts Officers</t>
  </si>
  <si>
    <t>State Finance Manager</t>
  </si>
  <si>
    <t>State Data Manager</t>
  </si>
  <si>
    <t>SNCU Data Manager</t>
  </si>
  <si>
    <t>Consultant (Public Health)</t>
  </si>
  <si>
    <t>Consultant (Quality Assurance)</t>
  </si>
  <si>
    <t>State Nodal Officer – RBSK</t>
  </si>
  <si>
    <t>State coordination officer (Blood Cell)</t>
  </si>
  <si>
    <t>ASHA Programme Manager (ARC)</t>
  </si>
  <si>
    <t>VHSNC &amp; Community Manager (ARC)</t>
  </si>
  <si>
    <t>Team Leader (ARC)</t>
  </si>
  <si>
    <t>AEFI Consultant(Immunization)</t>
  </si>
  <si>
    <t>Quality monitor consultant(QA)</t>
  </si>
  <si>
    <t>16.4.1.3.2</t>
  </si>
  <si>
    <t>16.4.1.3.4</t>
  </si>
  <si>
    <t>Programme Assistants</t>
  </si>
  <si>
    <t>Statistical Assistant</t>
  </si>
  <si>
    <t>16.4.1.3.5</t>
  </si>
  <si>
    <t>State Coordinator – CRS</t>
  </si>
  <si>
    <t>SNCU clinical care coordinator</t>
  </si>
  <si>
    <t>Senior Project Officer</t>
  </si>
  <si>
    <t>State Project Officer (IT)</t>
  </si>
  <si>
    <t>State Project Officer (Operations)</t>
  </si>
  <si>
    <t>16.4.1.3.6</t>
  </si>
  <si>
    <t>IT Specialist</t>
  </si>
  <si>
    <t>Sr Software Engineer</t>
  </si>
  <si>
    <t>Jr Software Engineer</t>
  </si>
  <si>
    <t>System Administrator</t>
  </si>
  <si>
    <t>16.4.1.3.8</t>
  </si>
  <si>
    <t>Accountants</t>
  </si>
  <si>
    <t>Assistant Accountant Managers</t>
  </si>
  <si>
    <t>Regional accounts &amp; audit manager</t>
  </si>
  <si>
    <t>16.4.1.3.9</t>
  </si>
  <si>
    <t>Personal Secretary to MD</t>
  </si>
  <si>
    <t>Personal Assistant to SPM</t>
  </si>
  <si>
    <t>Admin cum Programme Assistant</t>
  </si>
  <si>
    <t>Account Assistant (ASHA)</t>
  </si>
  <si>
    <t>16.4.1.3.10</t>
  </si>
  <si>
    <t>16.4.1.3.11</t>
  </si>
  <si>
    <t>SS</t>
  </si>
  <si>
    <t>16.4.1.3.12</t>
  </si>
  <si>
    <t>VCCM</t>
  </si>
  <si>
    <t>Drivers (budget proposed as lumpsum)</t>
  </si>
  <si>
    <t>State Vaccine Logistic Manager</t>
  </si>
  <si>
    <t>16.4.1.4.2</t>
  </si>
  <si>
    <t>State Leprosy Consultant</t>
  </si>
  <si>
    <t>Consultant - Finance</t>
  </si>
  <si>
    <t>State Veterinary Consultant</t>
  </si>
  <si>
    <t>Consultant - Training/ Technical</t>
  </si>
  <si>
    <t>State Consultant (M&amp;E, ENT, Training)</t>
  </si>
  <si>
    <t>Technical Officer - Procurement &amp; Logistics</t>
  </si>
  <si>
    <t>Asst Programme Officer/ Epidemiologist</t>
  </si>
  <si>
    <t>State IEC Officer/ ACSM Officer</t>
  </si>
  <si>
    <t>State Consultant (PPP,VC)</t>
  </si>
  <si>
    <t>State Epidemiologist</t>
  </si>
  <si>
    <t>Entomologists</t>
  </si>
  <si>
    <t>State Microbiologist</t>
  </si>
  <si>
    <t>State Medical Officer</t>
  </si>
  <si>
    <t>State Consultant (Procurement)</t>
  </si>
  <si>
    <t>16.4.1.4.2
(replaced under 16.4.2.12)</t>
  </si>
  <si>
    <t>16.4.1.4.4</t>
  </si>
  <si>
    <t>DRTB Coordinator</t>
  </si>
  <si>
    <t>TB/ HIV Coordinator</t>
  </si>
  <si>
    <t>State PPM Coordinator - PP/NGO</t>
  </si>
  <si>
    <t>16.4.1.4.5</t>
  </si>
  <si>
    <t>Data Analyst</t>
  </si>
  <si>
    <t>DRTB Centre Statistical Assistant</t>
  </si>
  <si>
    <t>Data Manager</t>
  </si>
  <si>
    <t>DEO Lumpsum (3)</t>
  </si>
  <si>
    <t>Data Analyst- NPCCHH</t>
  </si>
  <si>
    <t>16.4.1.4.7</t>
  </si>
  <si>
    <t>Budget Finance Officer</t>
  </si>
  <si>
    <t>State Accounts Officer/ State Accountant</t>
  </si>
  <si>
    <t>State Finance Consultant - NVBDCP</t>
  </si>
  <si>
    <t>Accountant</t>
  </si>
  <si>
    <t>16.4.1.4.8</t>
  </si>
  <si>
    <t>Insect Collector</t>
  </si>
  <si>
    <t>Administrative Assistant</t>
  </si>
  <si>
    <t>Secretarial Assistant</t>
  </si>
  <si>
    <t>16.4.1.4.9</t>
  </si>
  <si>
    <t>DEO Lumpsum (1)</t>
  </si>
  <si>
    <t>16.4.1.4.11</t>
  </si>
  <si>
    <t>Driver (budget proposed as lumpsum)</t>
  </si>
  <si>
    <t>16.4.1.5.2</t>
  </si>
  <si>
    <t>State Fin. Cum Logistic Consultant</t>
  </si>
  <si>
    <t>Legal Consultant Or Finance Consultant</t>
  </si>
  <si>
    <t>Epidemiologist</t>
  </si>
  <si>
    <t>Assistant (Finance &amp; Accounts)</t>
  </si>
  <si>
    <t>Assistant (Admin &amp; Procurement)</t>
  </si>
  <si>
    <t>State Technical Officer</t>
  </si>
  <si>
    <t>Consultant (Finance &amp; Accounts)</t>
  </si>
  <si>
    <t>16.4.1.5.4</t>
  </si>
  <si>
    <t>State Program Coordinator-NPCDCS</t>
  </si>
  <si>
    <t>State Program Coordinator-NMHP</t>
  </si>
  <si>
    <t>State Program Coordinator-NPPCD</t>
  </si>
  <si>
    <t>State Program Coordinator-NTCP</t>
  </si>
  <si>
    <t>State Program Coordinator-NPPC</t>
  </si>
  <si>
    <t>16.4.1.5.8</t>
  </si>
  <si>
    <t>LDC Typist</t>
  </si>
  <si>
    <t>16.4.1.5.9</t>
  </si>
  <si>
    <t>16.4.2.1.1</t>
  </si>
  <si>
    <t>District Community Mobilisers</t>
  </si>
  <si>
    <t xml:space="preserve">DPMO District Programme Manager </t>
  </si>
  <si>
    <t>District Accounts Manager</t>
  </si>
  <si>
    <t>RBSK Managers</t>
  </si>
  <si>
    <t>DEIC Managers</t>
  </si>
  <si>
    <t>ITDA Programme Officers</t>
  </si>
  <si>
    <t>16.4.2.1.2</t>
  </si>
  <si>
    <t>RKSK Consultants</t>
  </si>
  <si>
    <t>Manager (Quality Assurance)</t>
  </si>
  <si>
    <t>District Programme Officers</t>
  </si>
  <si>
    <t>Quality-Consultants for Public Health</t>
  </si>
  <si>
    <t>16.4.2.1.5</t>
  </si>
  <si>
    <t>MIS Officers</t>
  </si>
  <si>
    <t>Data Processing Assistant</t>
  </si>
  <si>
    <t>16.4.2.1.7</t>
  </si>
  <si>
    <t>16.4.2.1.9</t>
  </si>
  <si>
    <t>DEOs (budget proposed as lumpsum)</t>
  </si>
  <si>
    <t>16.4.2.1.10</t>
  </si>
  <si>
    <t>SS Lumpsum (13)</t>
  </si>
  <si>
    <t>16.4.2.2.1</t>
  </si>
  <si>
    <t>District VBD Consultant</t>
  </si>
  <si>
    <t>16.4.2.2.2</t>
  </si>
  <si>
    <t>District Epidemiologists</t>
  </si>
  <si>
    <t>16.4.2.2.4</t>
  </si>
  <si>
    <t>District PPM Coordinator</t>
  </si>
  <si>
    <t>District Program Coordinator</t>
  </si>
  <si>
    <t>16.4.2.2.5</t>
  </si>
  <si>
    <t>District Data Manager</t>
  </si>
  <si>
    <t>DEO Lumpsum (14)</t>
  </si>
  <si>
    <t>16.4.2.2.6</t>
  </si>
  <si>
    <t>Senior Treatment Supervisor (STS)</t>
  </si>
  <si>
    <t>Sr DOTS plus TB-HIV Supervisor</t>
  </si>
  <si>
    <t>Senior Treatment Lab Supervisor (STLS)</t>
  </si>
  <si>
    <t>16.4.2.2.7</t>
  </si>
  <si>
    <t>Accountant - full time</t>
  </si>
  <si>
    <t>16.4.2.2.8</t>
  </si>
  <si>
    <t>Finance cum logistic Assistant</t>
  </si>
  <si>
    <t>16.4.2.2.9</t>
  </si>
  <si>
    <t>District Data Entry Operator (DEO) (budget proposed as lumpsum)</t>
  </si>
  <si>
    <t>DEO Lumpsum (22)</t>
  </si>
  <si>
    <t>16.4.2.2.10</t>
  </si>
  <si>
    <t>SS Lumpsum (3)</t>
  </si>
  <si>
    <t>16.4.2.3.1</t>
  </si>
  <si>
    <t>Fin. Cum Logistic Consultant</t>
  </si>
  <si>
    <t>Consultant</t>
  </si>
  <si>
    <t>Technical Officers</t>
  </si>
  <si>
    <t>Programme Officers for NCD(On Deputation)</t>
  </si>
  <si>
    <t>16.4.2.3.9</t>
  </si>
  <si>
    <t>16.4.3.1.9</t>
  </si>
  <si>
    <t>16.4.3.1.10</t>
  </si>
  <si>
    <t>16.4.3.2.6</t>
  </si>
  <si>
    <t>VBD Technical Supervisor</t>
  </si>
  <si>
    <t>8.1.12.1</t>
  </si>
  <si>
    <t>(To be filled by UT)</t>
  </si>
  <si>
    <t>Total Amount proposed under Remuneration of all NHM HR (sl. 141) for FY 2022-23</t>
  </si>
  <si>
    <t>Total Amount proposed under Remuneration of all NHM HR (sl. 141) for FY 2023-24</t>
  </si>
  <si>
    <t>Annual Increment/ rationalization amount proposed</t>
  </si>
  <si>
    <t>U.8.1.2.1</t>
  </si>
  <si>
    <t>U.8.1.3.1</t>
  </si>
  <si>
    <t>Lab Technician</t>
  </si>
  <si>
    <t>U.8.1.4.1</t>
  </si>
  <si>
    <t>U.8.1.8.1.1</t>
  </si>
  <si>
    <t>Medical Officers-Full Time</t>
  </si>
  <si>
    <t>U.8.1.10.1</t>
  </si>
  <si>
    <t>SS Lumpsum (369)</t>
  </si>
  <si>
    <t>U.8.1.10.2</t>
  </si>
  <si>
    <t>DEO cum Accountant</t>
  </si>
  <si>
    <t>DEO Lumpsum (369)</t>
  </si>
  <si>
    <t>U.16.4.1.1</t>
  </si>
  <si>
    <t>Programme Officer- Planning, Monitoring &amp; Evaluation</t>
  </si>
  <si>
    <t>Program Officer - Public Health</t>
  </si>
  <si>
    <t>Consultant- Outreach Services and Community Process</t>
  </si>
  <si>
    <t>Assistant Programme Officer (ME &amp; MIS)</t>
  </si>
  <si>
    <t>Assistant Programme Officer (Accounts &amp; HR)</t>
  </si>
  <si>
    <t>Secretarial staff</t>
  </si>
  <si>
    <t>U.16.4.1.2</t>
  </si>
  <si>
    <t>State Nodal Officer - NUHM (deputation)</t>
  </si>
  <si>
    <t>Deputation</t>
  </si>
  <si>
    <t>U.16.4.2.1</t>
  </si>
  <si>
    <t>Sr. Public Health Officer</t>
  </si>
  <si>
    <t>District Programme Officer</t>
  </si>
  <si>
    <t>Accounts &amp; HR Manager</t>
  </si>
  <si>
    <t>Secretarial assistance</t>
  </si>
  <si>
    <t>U.16.4.3.1</t>
  </si>
  <si>
    <t>Senior Public Health Officer</t>
  </si>
  <si>
    <t>City Programme Officer</t>
  </si>
  <si>
    <t>Consultant-clinic and hospital services</t>
  </si>
  <si>
    <t>Sl No</t>
  </si>
  <si>
    <t>Incentives and Allowances</t>
  </si>
  <si>
    <t>Budget Proposed in FY 2022-23 (Sl No. 184 and 187)</t>
  </si>
  <si>
    <t>Budget Proposed in FY 2022-23 (Sl No. 142 and 144)</t>
  </si>
  <si>
    <t>UT Remarks</t>
  </si>
  <si>
    <t>NHM</t>
  </si>
  <si>
    <t>NUHM</t>
  </si>
  <si>
    <t>8.4.1</t>
  </si>
  <si>
    <t>Additional Allowances/ Incentives to Medical Officers</t>
  </si>
  <si>
    <t>8.4.2</t>
  </si>
  <si>
    <t>Incentive/ Awards etc. to SN, ANMs etc. (Including group/team based incentives at sub-centre/PHC for primary care)</t>
  </si>
  <si>
    <t>8.4.3</t>
  </si>
  <si>
    <t>Honorarium for Paediatric ECO, ENT specialist, Orthopediatrician, Ophthalmologist, Psychiatrics</t>
  </si>
  <si>
    <t>8.4.4</t>
  </si>
  <si>
    <t>Honorarium to ICTC and other Counsellors for outreach AH activities</t>
  </si>
  <si>
    <t>8.4.5</t>
  </si>
  <si>
    <t>Performance reward if any</t>
  </si>
  <si>
    <t>8.4.6</t>
  </si>
  <si>
    <t>Incentive to provider for IUCD insertion at health facilities (including fixed day services at SHC and PHC) [Provide breakup: Public Sector]</t>
  </si>
  <si>
    <t>8.4.7</t>
  </si>
  <si>
    <t>Incentive to provider for PPIUCD services</t>
  </si>
  <si>
    <t>8.4.8</t>
  </si>
  <si>
    <t>Incentive to provider for PAIUCD Services</t>
  </si>
  <si>
    <t>8.4.11</t>
  </si>
  <si>
    <t>Incentives under NVHCP for MO, Pharmacist and LT</t>
  </si>
  <si>
    <t>8.4.12</t>
  </si>
  <si>
    <t>Others (please specify) including welfare fund for staff</t>
  </si>
  <si>
    <t>Fund for NHM staff welfare (Service Delivery Staff)</t>
  </si>
  <si>
    <t>16.4.6</t>
  </si>
  <si>
    <t>Fund for NHM staff welfare (Programme management Staff)</t>
  </si>
  <si>
    <t>Costs for HR Recruitment</t>
  </si>
  <si>
    <t>Costs for Outsourcing</t>
  </si>
  <si>
    <t>Any Other</t>
  </si>
  <si>
    <t>Srikakulam</t>
  </si>
  <si>
    <t>Visakhapatnam</t>
  </si>
  <si>
    <t>East Godavari</t>
  </si>
  <si>
    <t>Viziayanagarm</t>
  </si>
  <si>
    <t>West Godavari</t>
  </si>
  <si>
    <t>Krishna</t>
  </si>
  <si>
    <t>Guntur</t>
  </si>
  <si>
    <t>Prakasam</t>
  </si>
  <si>
    <t>Nellore</t>
  </si>
  <si>
    <t>Chittoor</t>
  </si>
  <si>
    <t>Kadapa</t>
  </si>
  <si>
    <t>Anathapur</t>
  </si>
  <si>
    <t>Kurnool</t>
  </si>
  <si>
    <t>Yes</t>
  </si>
  <si>
    <t>CHI</t>
  </si>
  <si>
    <t>RBSK</t>
  </si>
  <si>
    <t>FP</t>
  </si>
  <si>
    <t>DME</t>
  </si>
  <si>
    <t>RNTCP</t>
  </si>
  <si>
    <t>NCD</t>
  </si>
  <si>
    <t>APVVP</t>
  </si>
  <si>
    <t>MHN</t>
  </si>
  <si>
    <t>DH</t>
  </si>
  <si>
    <t>HWC</t>
  </si>
  <si>
    <t>Nil</t>
  </si>
  <si>
    <t>_</t>
  </si>
  <si>
    <t>NA</t>
  </si>
  <si>
    <t>YES</t>
  </si>
  <si>
    <t>No</t>
  </si>
  <si>
    <t>Under Process</t>
  </si>
  <si>
    <t>8.1.14.4</t>
  </si>
  <si>
    <t>Blood Bank Technician</t>
  </si>
  <si>
    <t>8.1.14.5</t>
  </si>
  <si>
    <t>Drivers  (budget proposed as lumpsum)</t>
  </si>
  <si>
    <t>8.1.15.2</t>
  </si>
  <si>
    <t>Remuneration for CHOs(Mid Level Sevice Providers)</t>
  </si>
  <si>
    <t>Consultant- NPCCHH Programme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</si>
</sst>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###0;###0"/>
  </numFmts>
  <fonts count="3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Calibri Light"/>
      <family val="1"/>
      <scheme val="major"/>
    </font>
    <font>
      <sz val="12"/>
      <color rgb="FF000000"/>
      <name val="Calibri Light"/>
      <family val="1"/>
      <scheme val="major"/>
    </font>
    <font>
      <sz val="12"/>
      <color theme="1"/>
      <name val="Arial"/>
      <family val="2"/>
    </font>
    <font>
      <sz val="11"/>
      <color theme="1"/>
      <name val="Verdana"/>
      <family val="2"/>
    </font>
    <font>
      <sz val="12"/>
      <color rgb="FF231F23"/>
      <name val="Courier New"/>
      <family val="2"/>
    </font>
    <font>
      <sz val="12"/>
      <color rgb="FF231F23"/>
      <name val="Arial"/>
      <family val="2"/>
    </font>
    <font>
      <sz val="10"/>
      <color rgb="FF231F23"/>
      <name val="Courier New"/>
      <family val="2"/>
    </font>
    <font>
      <sz val="10"/>
      <name val="Courier New"/>
      <family val="3"/>
    </font>
    <font>
      <sz val="10"/>
      <color rgb="FF231F23"/>
      <name val="Arial"/>
      <family val="2"/>
    </font>
    <font>
      <sz val="14"/>
      <color theme="1"/>
      <name val="Calibri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6"/>
      <color theme="0"/>
      <name val="Arial"/>
      <family val="2"/>
    </font>
    <font>
      <sz val="11"/>
      <color rgb="FF000000"/>
      <name val="Arial"/>
      <family val="2"/>
    </font>
    <font>
      <sz val="11"/>
      <color rgb="FF000000"/>
      <name val="Cambria"/>
      <family val="1"/>
    </font>
  </fonts>
  <fills count="2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9EDF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3" fillId="0" borderId="0"/>
    <xf numFmtId="0" fontId="12" fillId="0" borderId="0"/>
    <xf numFmtId="0" fontId="14" fillId="0" borderId="0"/>
  </cellStyleXfs>
  <cellXfs count="22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2" xfId="4" applyFont="1" applyBorder="1" applyAlignment="1">
      <alignment horizontal="left" vertical="center" wrapText="1"/>
    </xf>
    <xf numFmtId="0" fontId="6" fillId="0" borderId="2" xfId="3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0" fillId="0" borderId="2" xfId="4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 applyProtection="1">
      <alignment horizontal="center" vertical="top" wrapText="1"/>
      <protection locked="0"/>
    </xf>
    <xf numFmtId="2" fontId="9" fillId="0" borderId="2" xfId="0" applyNumberFormat="1" applyFont="1" applyFill="1" applyBorder="1" applyAlignment="1" applyProtection="1">
      <alignment horizontal="center" vertical="top" wrapText="1"/>
      <protection locked="0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2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Fill="1" applyBorder="1" applyAlignment="1"/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/>
    <xf numFmtId="0" fontId="9" fillId="0" borderId="1" xfId="0" applyFont="1" applyFill="1" applyBorder="1" applyAlignment="1" applyProtection="1">
      <alignment horizontal="center" vertical="top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 vertical="center" wrapText="1"/>
    </xf>
    <xf numFmtId="43" fontId="0" fillId="0" borderId="2" xfId="1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43" fontId="0" fillId="0" borderId="1" xfId="1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5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10" fillId="0" borderId="0" xfId="0" applyFont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0" fontId="7" fillId="16" borderId="2" xfId="0" applyFont="1" applyFill="1" applyBorder="1" applyAlignment="1">
      <alignment horizontal="center" vertical="center" wrapText="1"/>
    </xf>
    <xf numFmtId="0" fontId="7" fillId="16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9" fontId="0" fillId="0" borderId="2" xfId="2" applyFont="1" applyBorder="1" applyAlignment="1">
      <alignment horizontal="center"/>
    </xf>
    <xf numFmtId="0" fontId="0" fillId="0" borderId="2" xfId="0" applyBorder="1"/>
    <xf numFmtId="0" fontId="0" fillId="0" borderId="0" xfId="0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20" borderId="2" xfId="0" applyFill="1" applyBorder="1" applyAlignment="1">
      <alignment horizontal="center" vertical="center" wrapText="1"/>
    </xf>
    <xf numFmtId="0" fontId="0" fillId="21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8" borderId="2" xfId="0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wrapText="1" readingOrder="1"/>
    </xf>
    <xf numFmtId="0" fontId="17" fillId="0" borderId="2" xfId="0" applyFont="1" applyFill="1" applyBorder="1" applyAlignment="1">
      <alignment horizontal="center" wrapText="1" readingOrder="1"/>
    </xf>
    <xf numFmtId="0" fontId="17" fillId="22" borderId="2" xfId="0" applyFont="1" applyFill="1" applyBorder="1" applyAlignment="1">
      <alignment horizontal="center" wrapText="1" readingOrder="1"/>
    </xf>
    <xf numFmtId="0" fontId="18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 readingOrder="1"/>
    </xf>
    <xf numFmtId="0" fontId="26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6" fillId="18" borderId="2" xfId="0" applyFont="1" applyFill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/>
    </xf>
    <xf numFmtId="0" fontId="26" fillId="12" borderId="1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6" fillId="0" borderId="5" xfId="0" applyFont="1" applyFill="1" applyBorder="1" applyAlignment="1">
      <alignment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26" fillId="0" borderId="5" xfId="0" applyFont="1" applyBorder="1" applyAlignment="1">
      <alignment vertical="center"/>
    </xf>
    <xf numFmtId="43" fontId="10" fillId="0" borderId="11" xfId="1" applyFont="1" applyFill="1" applyBorder="1" applyAlignment="1" applyProtection="1">
      <alignment vertical="center" wrapText="1"/>
      <protection locked="0"/>
    </xf>
    <xf numFmtId="1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center" vertical="center" wrapText="1"/>
      <protection locked="0"/>
    </xf>
    <xf numFmtId="0" fontId="10" fillId="12" borderId="11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 applyProtection="1">
      <alignment horizontal="left" vertical="center" wrapText="1"/>
      <protection locked="0"/>
    </xf>
    <xf numFmtId="2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10" fillId="0" borderId="11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2" fontId="27" fillId="0" borderId="0" xfId="0" applyNumberFormat="1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Alignment="1">
      <alignment vertical="center"/>
    </xf>
    <xf numFmtId="0" fontId="8" fillId="12" borderId="2" xfId="0" applyFont="1" applyFill="1" applyBorder="1" applyAlignment="1">
      <alignment horizontal="center" vertical="center"/>
    </xf>
    <xf numFmtId="0" fontId="9" fillId="12" borderId="2" xfId="0" applyFont="1" applyFill="1" applyBorder="1" applyAlignment="1">
      <alignment vertical="center"/>
    </xf>
    <xf numFmtId="0" fontId="9" fillId="12" borderId="2" xfId="0" applyFont="1" applyFill="1" applyBorder="1" applyAlignment="1" applyProtection="1">
      <alignment horizontal="center" vertical="top" wrapText="1"/>
      <protection locked="0"/>
    </xf>
    <xf numFmtId="0" fontId="8" fillId="12" borderId="2" xfId="0" applyFont="1" applyFill="1" applyBorder="1" applyAlignment="1">
      <alignment horizontal="left" vertical="center"/>
    </xf>
    <xf numFmtId="0" fontId="1" fillId="0" borderId="11" xfId="5" applyFont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center" vertical="center" wrapText="1"/>
    </xf>
    <xf numFmtId="2" fontId="1" fillId="12" borderId="11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/>
    </xf>
    <xf numFmtId="0" fontId="10" fillId="0" borderId="1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2" fontId="1" fillId="0" borderId="11" xfId="0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 wrapText="1"/>
    </xf>
    <xf numFmtId="0" fontId="10" fillId="12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left" vertical="center"/>
    </xf>
    <xf numFmtId="2" fontId="1" fillId="0" borderId="11" xfId="0" applyNumberFormat="1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/>
    </xf>
    <xf numFmtId="0" fontId="1" fillId="12" borderId="11" xfId="0" applyFont="1" applyFill="1" applyBorder="1" applyAlignment="1">
      <alignment horizontal="center" vertical="center"/>
    </xf>
    <xf numFmtId="0" fontId="0" fillId="12" borderId="2" xfId="0" applyFill="1" applyBorder="1" applyAlignment="1">
      <alignment horizontal="center" wrapText="1"/>
    </xf>
    <xf numFmtId="0" fontId="0" fillId="12" borderId="2" xfId="0" applyFill="1" applyBorder="1" applyAlignment="1">
      <alignment horizontal="center"/>
    </xf>
    <xf numFmtId="0" fontId="0" fillId="12" borderId="2" xfId="0" applyFill="1" applyBorder="1" applyAlignment="1">
      <alignment horizontal="left" wrapText="1"/>
    </xf>
    <xf numFmtId="0" fontId="0" fillId="12" borderId="2" xfId="0" applyFill="1" applyBorder="1" applyAlignment="1">
      <alignment horizontal="center" vertical="center"/>
    </xf>
    <xf numFmtId="0" fontId="0" fillId="12" borderId="2" xfId="0" applyFill="1" applyBorder="1" applyAlignment="1">
      <alignment horizontal="left" vertical="center" wrapText="1"/>
    </xf>
    <xf numFmtId="0" fontId="0" fillId="12" borderId="2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9" borderId="2" xfId="0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10" fillId="12" borderId="11" xfId="0" applyFont="1" applyFill="1" applyBorder="1" applyAlignment="1" applyProtection="1">
      <alignment horizontal="left" vertical="center" wrapText="1"/>
      <protection locked="0"/>
    </xf>
    <xf numFmtId="0" fontId="30" fillId="12" borderId="11" xfId="0" applyFont="1" applyFill="1" applyBorder="1" applyAlignment="1">
      <alignment vertical="center" wrapText="1"/>
    </xf>
    <xf numFmtId="0" fontId="10" fillId="12" borderId="11" xfId="0" applyFont="1" applyFill="1" applyBorder="1" applyAlignment="1">
      <alignment horizontal="left" vertical="center"/>
    </xf>
    <xf numFmtId="0" fontId="1" fillId="12" borderId="11" xfId="0" applyFont="1" applyFill="1" applyBorder="1" applyAlignment="1">
      <alignment horizontal="left" vertical="center"/>
    </xf>
    <xf numFmtId="0" fontId="1" fillId="12" borderId="1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20" fillId="0" borderId="10" xfId="0" applyNumberFormat="1" applyFont="1" applyFill="1" applyBorder="1" applyAlignment="1">
      <alignment horizontal="center" vertical="top" wrapText="1"/>
    </xf>
    <xf numFmtId="164" fontId="22" fillId="0" borderId="10" xfId="0" applyNumberFormat="1" applyFont="1" applyFill="1" applyBorder="1" applyAlignment="1">
      <alignment horizontal="center" vertical="top" wrapText="1"/>
    </xf>
    <xf numFmtId="0" fontId="19" fillId="0" borderId="2" xfId="0" applyFont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top" wrapText="1"/>
    </xf>
    <xf numFmtId="164" fontId="24" fillId="0" borderId="10" xfId="0" applyNumberFormat="1" applyFont="1" applyFill="1" applyBorder="1" applyAlignment="1">
      <alignment horizontal="center" vertical="top" wrapText="1"/>
    </xf>
    <xf numFmtId="164" fontId="21" fillId="0" borderId="10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>
      <alignment horizontal="center" vertical="center"/>
    </xf>
    <xf numFmtId="2" fontId="1" fillId="0" borderId="11" xfId="0" applyNumberFormat="1" applyFont="1" applyFill="1" applyBorder="1" applyAlignment="1">
      <alignment vertical="top" wrapText="1"/>
    </xf>
    <xf numFmtId="0" fontId="10" fillId="0" borderId="11" xfId="0" applyFont="1" applyFill="1" applyBorder="1" applyAlignment="1">
      <alignment vertical="top" wrapText="1"/>
    </xf>
    <xf numFmtId="2" fontId="0" fillId="0" borderId="2" xfId="0" applyNumberForma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0" fontId="10" fillId="0" borderId="11" xfId="5" applyFont="1" applyBorder="1" applyAlignment="1">
      <alignment horizontal="left" vertical="center" wrapText="1"/>
    </xf>
    <xf numFmtId="0" fontId="10" fillId="0" borderId="11" xfId="5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/>
    </xf>
    <xf numFmtId="2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10" fillId="12" borderId="11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19" borderId="2" xfId="0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17" borderId="9" xfId="0" applyFont="1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 wrapText="1"/>
    </xf>
    <xf numFmtId="0" fontId="0" fillId="18" borderId="2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8" fillId="17" borderId="9" xfId="0" applyFont="1" applyFill="1" applyBorder="1" applyAlignment="1">
      <alignment horizontal="center" vertical="center"/>
    </xf>
    <xf numFmtId="0" fontId="26" fillId="18" borderId="5" xfId="0" applyFont="1" applyFill="1" applyBorder="1" applyAlignment="1">
      <alignment horizontal="center" vertical="center" wrapText="1"/>
    </xf>
    <xf numFmtId="0" fontId="26" fillId="18" borderId="7" xfId="0" applyFont="1" applyFill="1" applyBorder="1" applyAlignment="1">
      <alignment horizontal="center" vertical="center" wrapText="1"/>
    </xf>
    <xf numFmtId="0" fontId="26" fillId="18" borderId="1" xfId="0" applyFont="1" applyFill="1" applyBorder="1" applyAlignment="1">
      <alignment horizontal="center" vertical="center" wrapText="1"/>
    </xf>
    <xf numFmtId="0" fontId="26" fillId="18" borderId="3" xfId="0" applyFont="1" applyFill="1" applyBorder="1" applyAlignment="1">
      <alignment horizontal="center" vertical="center" wrapText="1"/>
    </xf>
    <xf numFmtId="0" fontId="7" fillId="10" borderId="2" xfId="0" applyFont="1" applyFill="1" applyBorder="1" applyAlignment="1">
      <alignment horizontal="center"/>
    </xf>
    <xf numFmtId="0" fontId="7" fillId="10" borderId="2" xfId="0" applyFont="1" applyFill="1" applyBorder="1" applyAlignment="1">
      <alignment horizontal="center" vertical="center"/>
    </xf>
    <xf numFmtId="0" fontId="7" fillId="10" borderId="2" xfId="0" applyFont="1" applyFill="1" applyBorder="1" applyAlignment="1">
      <alignment horizontal="center" vertical="center" wrapText="1"/>
    </xf>
    <xf numFmtId="0" fontId="7" fillId="14" borderId="2" xfId="0" applyFont="1" applyFill="1" applyBorder="1" applyAlignment="1">
      <alignment horizontal="center" vertical="center"/>
    </xf>
    <xf numFmtId="0" fontId="7" fillId="14" borderId="2" xfId="0" applyFont="1" applyFill="1" applyBorder="1" applyAlignment="1">
      <alignment horizontal="center" vertical="center" wrapText="1"/>
    </xf>
    <xf numFmtId="0" fontId="7" fillId="16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11" fillId="15" borderId="2" xfId="0" applyFont="1" applyFill="1" applyBorder="1" applyAlignment="1">
      <alignment horizontal="center" vertical="center"/>
    </xf>
    <xf numFmtId="0" fontId="7" fillId="9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43" fontId="1" fillId="0" borderId="11" xfId="1" applyFont="1" applyFill="1" applyBorder="1" applyAlignment="1">
      <alignment vertical="top" wrapText="1"/>
    </xf>
    <xf numFmtId="0" fontId="1" fillId="0" borderId="11" xfId="0" applyFont="1" applyFill="1" applyBorder="1" applyAlignment="1">
      <alignment horizontal="center" vertical="top"/>
    </xf>
    <xf numFmtId="43" fontId="1" fillId="0" borderId="11" xfId="1" applyFont="1" applyBorder="1" applyAlignment="1">
      <alignment horizontal="center" vertical="center" wrapText="1"/>
    </xf>
    <xf numFmtId="43" fontId="1" fillId="0" borderId="11" xfId="1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/>
    </xf>
    <xf numFmtId="2" fontId="10" fillId="0" borderId="11" xfId="0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2" fontId="10" fillId="0" borderId="11" xfId="0" applyNumberFormat="1" applyFont="1" applyFill="1" applyBorder="1" applyAlignment="1" applyProtection="1">
      <alignment horizontal="center" vertical="center" wrapText="1"/>
      <protection locked="0"/>
    </xf>
    <xf numFmtId="2" fontId="10" fillId="13" borderId="11" xfId="0" applyNumberFormat="1" applyFont="1" applyFill="1" applyBorder="1" applyAlignment="1">
      <alignment horizontal="center" vertical="center"/>
    </xf>
    <xf numFmtId="2" fontId="10" fillId="0" borderId="11" xfId="0" applyNumberFormat="1" applyFont="1" applyFill="1" applyBorder="1" applyAlignment="1">
      <alignment horizontal="left" vertical="center"/>
    </xf>
    <xf numFmtId="2" fontId="1" fillId="12" borderId="11" xfId="0" applyNumberFormat="1" applyFont="1" applyFill="1" applyBorder="1" applyAlignment="1">
      <alignment horizontal="center" vertical="center" wrapText="1"/>
    </xf>
    <xf numFmtId="2" fontId="10" fillId="12" borderId="11" xfId="0" applyNumberFormat="1" applyFont="1" applyFill="1" applyBorder="1" applyAlignment="1">
      <alignment horizontal="center" vertical="center"/>
    </xf>
    <xf numFmtId="2" fontId="10" fillId="11" borderId="11" xfId="0" applyNumberFormat="1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43" fontId="0" fillId="0" borderId="1" xfId="1" applyFont="1" applyFill="1" applyBorder="1" applyAlignment="1">
      <alignment horizontal="center" vertical="center"/>
    </xf>
    <xf numFmtId="43" fontId="0" fillId="0" borderId="4" xfId="1" applyFont="1" applyFill="1" applyBorder="1" applyAlignment="1">
      <alignment horizontal="center" vertical="center"/>
    </xf>
    <xf numFmtId="43" fontId="0" fillId="0" borderId="3" xfId="1" applyFont="1" applyFill="1" applyBorder="1" applyAlignment="1">
      <alignment horizontal="center" vertical="center"/>
    </xf>
    <xf numFmtId="43" fontId="0" fillId="0" borderId="2" xfId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43" fontId="0" fillId="0" borderId="2" xfId="0" applyNumberFormat="1" applyFill="1" applyBorder="1" applyAlignment="1">
      <alignment horizontal="center" vertical="top"/>
    </xf>
    <xf numFmtId="43" fontId="0" fillId="0" borderId="1" xfId="0" applyNumberFormat="1" applyFill="1" applyBorder="1" applyAlignment="1">
      <alignment horizontal="center" vertical="top"/>
    </xf>
    <xf numFmtId="2" fontId="9" fillId="0" borderId="2" xfId="0" applyNumberFormat="1" applyFont="1" applyFill="1" applyBorder="1" applyAlignment="1" applyProtection="1">
      <alignment horizontal="center" vertical="top" wrapText="1"/>
      <protection locked="0"/>
    </xf>
    <xf numFmtId="2" fontId="9" fillId="0" borderId="1" xfId="0" applyNumberFormat="1" applyFont="1" applyFill="1" applyBorder="1" applyAlignment="1" applyProtection="1">
      <alignment horizontal="center" vertical="top" wrapText="1"/>
      <protection locked="0"/>
    </xf>
    <xf numFmtId="2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2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/>
    </xf>
    <xf numFmtId="0" fontId="7" fillId="10" borderId="5" xfId="0" applyFont="1" applyFill="1" applyBorder="1" applyAlignment="1">
      <alignment horizontal="center" vertical="center" wrapText="1"/>
    </xf>
    <xf numFmtId="0" fontId="5" fillId="2" borderId="1" xfId="4" applyFont="1" applyFill="1" applyBorder="1" applyAlignment="1">
      <alignment horizontal="center" vertical="center" wrapText="1"/>
    </xf>
    <xf numFmtId="0" fontId="5" fillId="2" borderId="3" xfId="4" applyFont="1" applyFill="1" applyBorder="1" applyAlignment="1">
      <alignment horizontal="center" vertical="center" wrapText="1"/>
    </xf>
    <xf numFmtId="0" fontId="5" fillId="2" borderId="1" xfId="3" applyFont="1" applyFill="1" applyBorder="1" applyAlignment="1">
      <alignment horizontal="center" vertical="center" wrapText="1"/>
    </xf>
    <xf numFmtId="0" fontId="5" fillId="2" borderId="3" xfId="3" applyFont="1" applyFill="1" applyBorder="1" applyAlignment="1">
      <alignment horizontal="center" vertical="center" wrapText="1"/>
    </xf>
  </cellXfs>
  <cellStyles count="6">
    <cellStyle name="Comma" xfId="1" builtinId="3"/>
    <cellStyle name="Normal" xfId="0" builtinId="0"/>
    <cellStyle name="Normal 11" xfId="5" xr:uid="{00000000-0005-0000-0000-000002000000}"/>
    <cellStyle name="Normal 2" xfId="3" xr:uid="{00000000-0005-0000-0000-000003000000}"/>
    <cellStyle name="Normal 3" xfId="4" xr:uid="{00000000-0005-0000-0000-000004000000}"/>
    <cellStyle name="Percent" xfId="2" builtinId="5"/>
  </cellStyles>
  <dxfs count="4">
    <dxf>
      <font>
        <color rgb="FF9C0006"/>
      </font>
      <fill>
        <patternFill patternType="solid">
          <bgColor rgb="FFFFC7CE"/>
        </patternFill>
      </fill>
    </dxf>
    <dxf>
      <numFmt numFmtId="165" formatCode="\-"/>
    </dxf>
    <dxf>
      <font>
        <color rgb="FF9C0006"/>
      </font>
      <fill>
        <patternFill patternType="solid">
          <bgColor rgb="FFFFC7CE"/>
        </patternFill>
      </fill>
    </dxf>
    <dxf>
      <numFmt numFmtId="165" formatCode="\-"/>
    </dxf>
  </dxfs>
  <tableStyles count="0" defaultTableStyle="TableStyleMedium2" defaultPivotStyle="PivotStyleLight16"/>
  <colors>
    <mruColors>
      <color rgb="FFFF7C80"/>
      <color rgb="FFDE9F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A18"/>
  <sheetViews>
    <sheetView tabSelected="1" topLeftCell="A5" zoomScale="85" zoomScaleNormal="85" workbookViewId="0">
      <pane xSplit="1" topLeftCell="AZ1" activePane="topRight" state="frozen"/>
      <selection pane="topRight" activeCell="BS18" sqref="BS18"/>
    </sheetView>
  </sheetViews>
  <sheetFormatPr defaultColWidth="8.7265625" defaultRowHeight="14.5"/>
  <cols>
    <col min="1" max="1" width="6.7265625" style="127" customWidth="1"/>
    <col min="2" max="2" width="20.26953125" style="143" customWidth="1"/>
    <col min="3" max="3" width="9.1796875" style="127" customWidth="1"/>
    <col min="4" max="4" width="14.54296875" style="127" customWidth="1"/>
    <col min="5" max="5" width="25.1796875" style="127" customWidth="1"/>
    <col min="6" max="6" width="15.54296875" style="127" customWidth="1"/>
    <col min="7" max="7" width="12.54296875" style="127" customWidth="1"/>
    <col min="8" max="8" width="18.54296875" style="127" customWidth="1"/>
    <col min="9" max="9" width="11.81640625" style="127" customWidth="1"/>
    <col min="10" max="10" width="14.1796875" style="127" customWidth="1"/>
    <col min="11" max="12" width="13.81640625" style="127" customWidth="1"/>
    <col min="13" max="13" width="11.81640625" style="127" customWidth="1"/>
    <col min="14" max="14" width="11.1796875" style="127" customWidth="1"/>
    <col min="15" max="17" width="9.453125" style="127" customWidth="1"/>
    <col min="18" max="18" width="12.54296875" style="127" customWidth="1"/>
    <col min="19" max="19" width="13.81640625" style="127" customWidth="1"/>
    <col min="20" max="21" width="11.54296875" style="127" customWidth="1"/>
    <col min="22" max="23" width="8.7265625" style="127" customWidth="1"/>
    <col min="24" max="24" width="11.54296875" style="127" customWidth="1"/>
    <col min="25" max="25" width="20.26953125" style="127" customWidth="1"/>
    <col min="26" max="26" width="10.54296875" style="127" customWidth="1"/>
    <col min="27" max="27" width="11.1796875" style="127" customWidth="1"/>
    <col min="28" max="28" width="10.81640625" style="127" customWidth="1"/>
    <col min="29" max="29" width="8.7265625" style="127" customWidth="1"/>
    <col min="30" max="30" width="10" style="127" customWidth="1"/>
    <col min="31" max="32" width="8.7265625" style="127" customWidth="1"/>
    <col min="33" max="33" width="9.453125" style="127" customWidth="1"/>
    <col min="34" max="34" width="13.1796875" style="127" customWidth="1"/>
    <col min="35" max="35" width="8.7265625" style="127" customWidth="1"/>
    <col min="36" max="36" width="10.26953125" style="127" customWidth="1"/>
    <col min="37" max="37" width="12.54296875" style="127" customWidth="1"/>
    <col min="38" max="38" width="16.1796875" style="127" customWidth="1"/>
    <col min="39" max="39" width="8.7265625" style="127" customWidth="1"/>
    <col min="40" max="40" width="13.453125" style="127" customWidth="1"/>
    <col min="41" max="45" width="10.1796875" style="127" customWidth="1"/>
    <col min="46" max="46" width="10.26953125" style="127" customWidth="1"/>
    <col min="47" max="47" width="13.26953125" style="127" customWidth="1"/>
    <col min="48" max="48" width="14.54296875" style="127" customWidth="1"/>
    <col min="49" max="49" width="10.453125" style="127" customWidth="1"/>
    <col min="50" max="50" width="11.81640625" style="127" customWidth="1"/>
    <col min="51" max="51" width="12.26953125" style="127" customWidth="1"/>
    <col min="52" max="55" width="8.7265625" style="127"/>
    <col min="56" max="56" width="13.1796875" style="127" customWidth="1"/>
    <col min="57" max="59" width="8.7265625" style="127"/>
    <col min="60" max="60" width="10.54296875" style="127" customWidth="1"/>
    <col min="61" max="62" width="8.7265625" style="127"/>
    <col min="63" max="63" width="13.1796875" style="127" customWidth="1"/>
    <col min="64" max="64" width="8.7265625" style="127"/>
    <col min="65" max="65" width="10.453125" style="127" customWidth="1"/>
    <col min="66" max="78" width="8.7265625" style="127"/>
    <col min="79" max="79" width="15.453125" style="127" customWidth="1"/>
    <col min="80" max="16384" width="8.7265625" style="127"/>
  </cols>
  <sheetData>
    <row r="1" spans="1:79">
      <c r="A1" s="161" t="s">
        <v>579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 t="s">
        <v>581</v>
      </c>
      <c r="R1" s="161"/>
      <c r="S1" s="161"/>
      <c r="T1" s="161" t="s">
        <v>582</v>
      </c>
      <c r="U1" s="161"/>
      <c r="V1" s="161" t="s">
        <v>532</v>
      </c>
      <c r="W1" s="161"/>
      <c r="X1" s="161"/>
      <c r="Y1" s="161"/>
      <c r="Z1" s="161" t="s">
        <v>573</v>
      </c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 t="s">
        <v>574</v>
      </c>
      <c r="AM1" s="161"/>
      <c r="AN1" s="161"/>
      <c r="AO1" s="161"/>
      <c r="AP1" s="161" t="s">
        <v>573</v>
      </c>
      <c r="AQ1" s="161"/>
      <c r="AR1" s="161"/>
      <c r="AS1" s="161"/>
      <c r="AT1" s="161" t="s">
        <v>580</v>
      </c>
      <c r="AU1" s="161"/>
      <c r="AV1" s="161"/>
      <c r="AW1" s="161"/>
      <c r="AX1" s="161"/>
      <c r="AY1" s="161"/>
      <c r="AZ1" s="161"/>
      <c r="BA1" s="161"/>
      <c r="BB1" s="161"/>
      <c r="BC1" s="161"/>
      <c r="BD1" s="161"/>
      <c r="BE1" s="161"/>
      <c r="BF1" s="161"/>
      <c r="BG1" s="161"/>
      <c r="BH1" s="161" t="s">
        <v>575</v>
      </c>
      <c r="BI1" s="162"/>
      <c r="BJ1" s="126" t="s">
        <v>579</v>
      </c>
      <c r="BK1" s="163" t="s">
        <v>532</v>
      </c>
      <c r="BL1" s="161"/>
      <c r="BM1" s="161" t="s">
        <v>576</v>
      </c>
      <c r="BN1" s="161"/>
      <c r="BO1" s="161" t="s">
        <v>577</v>
      </c>
      <c r="BP1" s="161"/>
      <c r="BQ1" s="161"/>
      <c r="BR1" s="161"/>
      <c r="BS1" s="161"/>
      <c r="BT1" s="161"/>
      <c r="BU1" s="161" t="s">
        <v>578</v>
      </c>
      <c r="BV1" s="161"/>
      <c r="BW1" s="161"/>
      <c r="BX1" s="161"/>
      <c r="BY1" s="161"/>
      <c r="BZ1" s="126" t="s">
        <v>36</v>
      </c>
      <c r="CA1" s="126" t="s">
        <v>579</v>
      </c>
    </row>
    <row r="2" spans="1:79">
      <c r="A2" s="164" t="s">
        <v>0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4"/>
      <c r="AN2" s="164"/>
      <c r="AO2" s="164"/>
      <c r="AP2" s="164"/>
      <c r="AQ2" s="164"/>
      <c r="AR2" s="164"/>
      <c r="AS2" s="164"/>
      <c r="AT2" s="164"/>
      <c r="AU2" s="164"/>
      <c r="AV2" s="164"/>
      <c r="AW2" s="164"/>
      <c r="AX2" s="164"/>
      <c r="AY2" s="164"/>
      <c r="AZ2" s="164"/>
      <c r="BA2" s="164"/>
      <c r="BB2" s="164"/>
      <c r="BC2" s="164"/>
      <c r="BD2" s="164"/>
      <c r="BE2" s="164"/>
      <c r="BF2" s="164"/>
      <c r="BG2" s="164"/>
      <c r="BH2" s="164"/>
      <c r="BI2" s="164"/>
      <c r="BJ2" s="164"/>
      <c r="BK2" s="164"/>
      <c r="BL2" s="164"/>
      <c r="BM2" s="164"/>
      <c r="BN2" s="164"/>
      <c r="BO2" s="164"/>
      <c r="BP2" s="164"/>
      <c r="BQ2" s="164"/>
      <c r="BR2" s="164"/>
      <c r="BS2" s="164"/>
      <c r="BT2" s="164"/>
      <c r="BU2" s="164"/>
      <c r="BV2" s="164"/>
      <c r="BW2" s="164"/>
      <c r="BX2" s="164"/>
      <c r="BY2" s="164"/>
      <c r="BZ2" s="164"/>
      <c r="CA2" s="164"/>
    </row>
    <row r="3" spans="1:79" s="64" customFormat="1" ht="59.5" customHeight="1">
      <c r="A3" s="158" t="s">
        <v>1</v>
      </c>
      <c r="B3" s="167" t="s">
        <v>2</v>
      </c>
      <c r="C3" s="165" t="s">
        <v>3</v>
      </c>
      <c r="D3" s="165"/>
      <c r="E3" s="165"/>
      <c r="F3" s="165"/>
      <c r="G3" s="165"/>
      <c r="H3" s="165"/>
      <c r="I3" s="159" t="s">
        <v>4</v>
      </c>
      <c r="J3" s="159"/>
      <c r="K3" s="159"/>
      <c r="L3" s="159"/>
      <c r="M3" s="166" t="s">
        <v>5</v>
      </c>
      <c r="N3" s="166"/>
      <c r="O3" s="166"/>
      <c r="P3" s="166"/>
      <c r="Q3" s="160" t="s">
        <v>6</v>
      </c>
      <c r="R3" s="160"/>
      <c r="S3" s="160"/>
      <c r="T3" s="68" t="s">
        <v>7</v>
      </c>
      <c r="U3" s="68" t="s">
        <v>8</v>
      </c>
      <c r="V3" s="128" t="s">
        <v>9</v>
      </c>
      <c r="W3" s="128" t="s">
        <v>10</v>
      </c>
      <c r="X3" s="128" t="s">
        <v>11</v>
      </c>
      <c r="Y3" s="128" t="s">
        <v>12</v>
      </c>
      <c r="Z3" s="159" t="s">
        <v>13</v>
      </c>
      <c r="AA3" s="159"/>
      <c r="AB3" s="159"/>
      <c r="AC3" s="159" t="s">
        <v>14</v>
      </c>
      <c r="AD3" s="159"/>
      <c r="AE3" s="159"/>
      <c r="AF3" s="159" t="s">
        <v>15</v>
      </c>
      <c r="AG3" s="159"/>
      <c r="AH3" s="159"/>
      <c r="AI3" s="159" t="s">
        <v>16</v>
      </c>
      <c r="AJ3" s="159"/>
      <c r="AK3" s="159"/>
      <c r="AL3" s="159" t="s">
        <v>17</v>
      </c>
      <c r="AM3" s="159"/>
      <c r="AN3" s="159" t="s">
        <v>18</v>
      </c>
      <c r="AO3" s="159"/>
      <c r="AP3" s="159" t="s">
        <v>19</v>
      </c>
      <c r="AQ3" s="159"/>
      <c r="AR3" s="159" t="s">
        <v>20</v>
      </c>
      <c r="AS3" s="159"/>
      <c r="AT3" s="160" t="s">
        <v>21</v>
      </c>
      <c r="AU3" s="160"/>
      <c r="AV3" s="160"/>
      <c r="AW3" s="160" t="s">
        <v>22</v>
      </c>
      <c r="AX3" s="160"/>
      <c r="AY3" s="160"/>
      <c r="AZ3" s="160" t="s">
        <v>23</v>
      </c>
      <c r="BA3" s="160"/>
      <c r="BB3" s="160"/>
      <c r="BC3" s="160" t="s">
        <v>24</v>
      </c>
      <c r="BD3" s="160"/>
      <c r="BE3" s="160"/>
      <c r="BF3" s="160" t="s">
        <v>25</v>
      </c>
      <c r="BG3" s="160"/>
      <c r="BH3" s="158" t="s">
        <v>26</v>
      </c>
      <c r="BI3" s="158"/>
      <c r="BJ3" s="125" t="s">
        <v>27</v>
      </c>
      <c r="BK3" s="158" t="s">
        <v>28</v>
      </c>
      <c r="BL3" s="158"/>
      <c r="BM3" s="158" t="s">
        <v>29</v>
      </c>
      <c r="BN3" s="158"/>
      <c r="BO3" s="158" t="s">
        <v>30</v>
      </c>
      <c r="BP3" s="158"/>
      <c r="BQ3" s="158"/>
      <c r="BR3" s="158"/>
      <c r="BS3" s="158"/>
      <c r="BT3" s="158"/>
      <c r="BU3" s="125" t="s">
        <v>31</v>
      </c>
      <c r="BV3" s="125" t="s">
        <v>32</v>
      </c>
      <c r="BW3" s="125" t="s">
        <v>33</v>
      </c>
      <c r="BX3" s="125" t="s">
        <v>34</v>
      </c>
      <c r="BY3" s="125" t="s">
        <v>35</v>
      </c>
      <c r="BZ3" s="125" t="s">
        <v>36</v>
      </c>
      <c r="CA3" s="125" t="s">
        <v>37</v>
      </c>
    </row>
    <row r="4" spans="1:79" s="64" customFormat="1" ht="72.5">
      <c r="A4" s="158"/>
      <c r="B4" s="168"/>
      <c r="C4" s="65" t="s">
        <v>38</v>
      </c>
      <c r="D4" s="65" t="s">
        <v>39</v>
      </c>
      <c r="E4" s="65" t="s">
        <v>40</v>
      </c>
      <c r="F4" s="65" t="s">
        <v>41</v>
      </c>
      <c r="G4" s="65" t="s">
        <v>42</v>
      </c>
      <c r="H4" s="65" t="s">
        <v>43</v>
      </c>
      <c r="I4" s="66" t="s">
        <v>44</v>
      </c>
      <c r="J4" s="66" t="s">
        <v>45</v>
      </c>
      <c r="K4" s="66" t="s">
        <v>39</v>
      </c>
      <c r="L4" s="66" t="s">
        <v>46</v>
      </c>
      <c r="M4" s="67" t="s">
        <v>47</v>
      </c>
      <c r="N4" s="67" t="s">
        <v>48</v>
      </c>
      <c r="O4" s="67" t="s">
        <v>39</v>
      </c>
      <c r="P4" s="67" t="s">
        <v>46</v>
      </c>
      <c r="Q4" s="69" t="s">
        <v>49</v>
      </c>
      <c r="R4" s="69" t="s">
        <v>50</v>
      </c>
      <c r="S4" s="69" t="s">
        <v>39</v>
      </c>
      <c r="T4" s="130" t="s">
        <v>51</v>
      </c>
      <c r="U4" s="130" t="s">
        <v>52</v>
      </c>
      <c r="V4" s="65" t="s">
        <v>38</v>
      </c>
      <c r="W4" s="65" t="s">
        <v>38</v>
      </c>
      <c r="X4" s="65" t="s">
        <v>38</v>
      </c>
      <c r="Y4" s="65" t="s">
        <v>38</v>
      </c>
      <c r="Z4" s="66" t="s">
        <v>53</v>
      </c>
      <c r="AA4" s="66" t="s">
        <v>54</v>
      </c>
      <c r="AB4" s="66" t="s">
        <v>55</v>
      </c>
      <c r="AC4" s="66" t="s">
        <v>53</v>
      </c>
      <c r="AD4" s="66" t="s">
        <v>54</v>
      </c>
      <c r="AE4" s="66" t="s">
        <v>55</v>
      </c>
      <c r="AF4" s="66" t="s">
        <v>53</v>
      </c>
      <c r="AG4" s="66" t="s">
        <v>54</v>
      </c>
      <c r="AH4" s="66" t="s">
        <v>55</v>
      </c>
      <c r="AI4" s="66" t="s">
        <v>53</v>
      </c>
      <c r="AJ4" s="66" t="s">
        <v>54</v>
      </c>
      <c r="AK4" s="66" t="s">
        <v>55</v>
      </c>
      <c r="AL4" s="66" t="s">
        <v>53</v>
      </c>
      <c r="AM4" s="66" t="s">
        <v>55</v>
      </c>
      <c r="AN4" s="66" t="s">
        <v>53</v>
      </c>
      <c r="AO4" s="66" t="s">
        <v>55</v>
      </c>
      <c r="AP4" s="66" t="s">
        <v>53</v>
      </c>
      <c r="AQ4" s="66" t="s">
        <v>55</v>
      </c>
      <c r="AR4" s="66" t="s">
        <v>53</v>
      </c>
      <c r="AS4" s="66" t="s">
        <v>55</v>
      </c>
      <c r="AT4" s="69" t="s">
        <v>38</v>
      </c>
      <c r="AU4" s="69" t="s">
        <v>54</v>
      </c>
      <c r="AV4" s="69" t="s">
        <v>55</v>
      </c>
      <c r="AW4" s="69" t="s">
        <v>53</v>
      </c>
      <c r="AX4" s="69" t="s">
        <v>54</v>
      </c>
      <c r="AY4" s="69" t="s">
        <v>55</v>
      </c>
      <c r="AZ4" s="69" t="s">
        <v>53</v>
      </c>
      <c r="BA4" s="69" t="s">
        <v>54</v>
      </c>
      <c r="BB4" s="69" t="s">
        <v>55</v>
      </c>
      <c r="BC4" s="69" t="s">
        <v>53</v>
      </c>
      <c r="BD4" s="69" t="s">
        <v>54</v>
      </c>
      <c r="BE4" s="69" t="s">
        <v>55</v>
      </c>
      <c r="BF4" s="69" t="s">
        <v>53</v>
      </c>
      <c r="BG4" s="69" t="s">
        <v>55</v>
      </c>
      <c r="BH4" s="125" t="s">
        <v>53</v>
      </c>
      <c r="BI4" s="125" t="s">
        <v>55</v>
      </c>
      <c r="BJ4" s="125" t="s">
        <v>38</v>
      </c>
      <c r="BK4" s="125" t="s">
        <v>56</v>
      </c>
      <c r="BL4" s="125" t="s">
        <v>57</v>
      </c>
      <c r="BM4" s="125" t="s">
        <v>58</v>
      </c>
      <c r="BN4" s="125" t="s">
        <v>59</v>
      </c>
      <c r="BO4" s="125" t="s">
        <v>60</v>
      </c>
      <c r="BP4" s="125" t="s">
        <v>61</v>
      </c>
      <c r="BQ4" s="125" t="s">
        <v>62</v>
      </c>
      <c r="BR4" s="125" t="s">
        <v>63</v>
      </c>
      <c r="BS4" s="125" t="s">
        <v>64</v>
      </c>
      <c r="BT4" s="125" t="s">
        <v>65</v>
      </c>
      <c r="BU4" s="125" t="s">
        <v>66</v>
      </c>
      <c r="BV4" s="125" t="s">
        <v>67</v>
      </c>
      <c r="BW4" s="125" t="s">
        <v>68</v>
      </c>
      <c r="BX4" s="125" t="s">
        <v>69</v>
      </c>
      <c r="BY4" s="125" t="s">
        <v>70</v>
      </c>
      <c r="BZ4" s="125" t="s">
        <v>71</v>
      </c>
      <c r="CA4" s="125" t="s">
        <v>72</v>
      </c>
    </row>
    <row r="5" spans="1:79" ht="18.5">
      <c r="A5" s="5">
        <v>1</v>
      </c>
      <c r="B5" s="70" t="s">
        <v>559</v>
      </c>
      <c r="C5" s="5">
        <v>1</v>
      </c>
      <c r="D5" s="5">
        <v>200</v>
      </c>
      <c r="E5" s="5" t="s">
        <v>588</v>
      </c>
      <c r="F5" s="5"/>
      <c r="G5" s="5" t="s">
        <v>572</v>
      </c>
      <c r="H5" s="5" t="s">
        <v>572</v>
      </c>
      <c r="I5" s="5">
        <v>4</v>
      </c>
      <c r="J5" s="5"/>
      <c r="K5" s="5">
        <v>400</v>
      </c>
      <c r="L5" s="5"/>
      <c r="M5" s="5">
        <v>13</v>
      </c>
      <c r="N5" s="5"/>
      <c r="O5" s="5">
        <v>430</v>
      </c>
      <c r="P5" s="5"/>
      <c r="Q5" s="5">
        <v>83</v>
      </c>
      <c r="R5" s="5"/>
      <c r="S5" s="5"/>
      <c r="T5" s="5">
        <v>465</v>
      </c>
      <c r="U5" s="5">
        <v>315</v>
      </c>
      <c r="V5" s="5">
        <v>11</v>
      </c>
      <c r="W5" s="76" t="s">
        <v>583</v>
      </c>
      <c r="X5" s="76" t="s">
        <v>583</v>
      </c>
      <c r="Y5" s="76" t="s">
        <v>583</v>
      </c>
      <c r="Z5" s="137">
        <v>2</v>
      </c>
      <c r="AA5" s="5">
        <v>0</v>
      </c>
      <c r="AB5" s="76" t="s">
        <v>584</v>
      </c>
      <c r="AC5" s="137">
        <v>8</v>
      </c>
      <c r="AD5" s="5">
        <v>45</v>
      </c>
      <c r="AE5" s="76" t="s">
        <v>584</v>
      </c>
      <c r="AF5" s="138">
        <v>7</v>
      </c>
      <c r="AG5" s="138">
        <v>28</v>
      </c>
      <c r="AH5" s="76" t="s">
        <v>584</v>
      </c>
      <c r="AI5" s="137">
        <v>2</v>
      </c>
      <c r="AJ5" s="137">
        <v>30</v>
      </c>
      <c r="AK5" s="76" t="s">
        <v>584</v>
      </c>
      <c r="AL5" s="5">
        <v>2</v>
      </c>
      <c r="AM5" s="76" t="s">
        <v>584</v>
      </c>
      <c r="AN5" s="5"/>
      <c r="AO5" s="76" t="s">
        <v>584</v>
      </c>
      <c r="AP5" s="5"/>
      <c r="AQ5" s="5"/>
      <c r="AR5" s="5"/>
      <c r="AS5" s="5"/>
      <c r="AT5" s="5"/>
      <c r="AU5" s="5"/>
      <c r="AV5" s="121"/>
      <c r="AW5" s="5">
        <v>0</v>
      </c>
      <c r="AX5" s="5"/>
      <c r="AY5" s="121"/>
      <c r="AZ5" s="121">
        <v>1</v>
      </c>
      <c r="BA5" s="121"/>
      <c r="BB5" s="121"/>
      <c r="BC5" s="121">
        <v>2</v>
      </c>
      <c r="BD5" s="121"/>
      <c r="BE5" s="121"/>
      <c r="BF5" s="121"/>
      <c r="BG5" s="121"/>
      <c r="BH5" s="71">
        <v>96</v>
      </c>
      <c r="BI5" s="5"/>
      <c r="BJ5" s="5">
        <v>1</v>
      </c>
      <c r="BK5" s="5">
        <v>66</v>
      </c>
      <c r="BL5" s="5">
        <v>66</v>
      </c>
      <c r="BM5" s="139">
        <v>1</v>
      </c>
      <c r="BN5" s="139"/>
      <c r="BO5" s="78">
        <v>85</v>
      </c>
      <c r="BP5" s="78">
        <v>0</v>
      </c>
      <c r="BQ5" s="78">
        <v>0</v>
      </c>
      <c r="BR5" s="78">
        <v>0</v>
      </c>
      <c r="BS5" s="78">
        <v>1</v>
      </c>
      <c r="BT5" s="78">
        <v>1</v>
      </c>
      <c r="BU5" s="74" t="s">
        <v>572</v>
      </c>
      <c r="BV5" s="74" t="s">
        <v>572</v>
      </c>
      <c r="BW5" s="74" t="s">
        <v>572</v>
      </c>
      <c r="BX5" s="74" t="s">
        <v>572</v>
      </c>
      <c r="BY5" s="74" t="s">
        <v>572</v>
      </c>
      <c r="BZ5" s="74" t="s">
        <v>572</v>
      </c>
      <c r="CA5" s="5">
        <v>1</v>
      </c>
    </row>
    <row r="6" spans="1:79" ht="18.5">
      <c r="A6" s="5">
        <v>2</v>
      </c>
      <c r="B6" s="70" t="s">
        <v>562</v>
      </c>
      <c r="C6" s="5">
        <v>2</v>
      </c>
      <c r="D6" s="5">
        <v>450</v>
      </c>
      <c r="E6" s="5" t="s">
        <v>588</v>
      </c>
      <c r="F6" s="5"/>
      <c r="G6" s="5" t="s">
        <v>572</v>
      </c>
      <c r="H6" s="5" t="s">
        <v>572</v>
      </c>
      <c r="I6" s="5">
        <v>3</v>
      </c>
      <c r="J6" s="5"/>
      <c r="K6" s="5">
        <v>300</v>
      </c>
      <c r="L6" s="5"/>
      <c r="M6" s="5">
        <v>8</v>
      </c>
      <c r="N6" s="5"/>
      <c r="O6" s="5">
        <v>320</v>
      </c>
      <c r="P6" s="5"/>
      <c r="Q6" s="5">
        <v>68</v>
      </c>
      <c r="R6" s="5"/>
      <c r="S6" s="5"/>
      <c r="T6" s="5">
        <v>431</v>
      </c>
      <c r="U6" s="5">
        <v>339</v>
      </c>
      <c r="V6" s="5">
        <v>15</v>
      </c>
      <c r="W6" s="76" t="s">
        <v>583</v>
      </c>
      <c r="X6" s="76" t="s">
        <v>583</v>
      </c>
      <c r="Y6" s="76" t="s">
        <v>583</v>
      </c>
      <c r="Z6" s="137">
        <v>1</v>
      </c>
      <c r="AA6" s="5">
        <v>0</v>
      </c>
      <c r="AB6" s="75" t="s">
        <v>584</v>
      </c>
      <c r="AC6" s="137">
        <v>6</v>
      </c>
      <c r="AD6" s="5">
        <v>52</v>
      </c>
      <c r="AE6" s="76" t="s">
        <v>584</v>
      </c>
      <c r="AF6" s="138">
        <v>7</v>
      </c>
      <c r="AG6" s="138">
        <v>24</v>
      </c>
      <c r="AH6" s="76" t="s">
        <v>584</v>
      </c>
      <c r="AI6" s="137">
        <v>2</v>
      </c>
      <c r="AJ6" s="137">
        <v>30</v>
      </c>
      <c r="AK6" s="76" t="s">
        <v>584</v>
      </c>
      <c r="AL6" s="5">
        <v>2</v>
      </c>
      <c r="AM6" s="76" t="s">
        <v>584</v>
      </c>
      <c r="AN6" s="5"/>
      <c r="AO6" s="76" t="s">
        <v>584</v>
      </c>
      <c r="AP6" s="5"/>
      <c r="AQ6" s="5"/>
      <c r="AR6" s="5"/>
      <c r="AS6" s="5"/>
      <c r="AT6" s="5">
        <v>1</v>
      </c>
      <c r="AU6" s="5">
        <v>100</v>
      </c>
      <c r="AV6" s="121"/>
      <c r="AW6" s="5">
        <v>1</v>
      </c>
      <c r="AX6" s="5">
        <v>8</v>
      </c>
      <c r="AY6" s="121"/>
      <c r="AZ6" s="121">
        <v>0</v>
      </c>
      <c r="BA6" s="121">
        <v>8</v>
      </c>
      <c r="BB6" s="121"/>
      <c r="BC6" s="121">
        <v>3</v>
      </c>
      <c r="BD6" s="121"/>
      <c r="BE6" s="121"/>
      <c r="BF6" s="121"/>
      <c r="BG6" s="121"/>
      <c r="BH6" s="72">
        <v>98</v>
      </c>
      <c r="BI6" s="5"/>
      <c r="BJ6" s="5"/>
      <c r="BK6" s="5">
        <v>13</v>
      </c>
      <c r="BL6" s="5">
        <v>13</v>
      </c>
      <c r="BM6" s="139">
        <v>1</v>
      </c>
      <c r="BN6" s="139"/>
      <c r="BO6" s="78">
        <v>64</v>
      </c>
      <c r="BP6" s="78">
        <v>0</v>
      </c>
      <c r="BQ6" s="78">
        <v>0</v>
      </c>
      <c r="BR6" s="78">
        <v>0</v>
      </c>
      <c r="BS6" s="78">
        <v>1</v>
      </c>
      <c r="BT6" s="78">
        <v>1</v>
      </c>
      <c r="BU6" s="74" t="s">
        <v>572</v>
      </c>
      <c r="BV6" s="74" t="s">
        <v>572</v>
      </c>
      <c r="BW6" s="74" t="s">
        <v>572</v>
      </c>
      <c r="BX6" s="74" t="s">
        <v>572</v>
      </c>
      <c r="BY6" s="74" t="s">
        <v>572</v>
      </c>
      <c r="BZ6" s="74" t="s">
        <v>572</v>
      </c>
      <c r="CA6" s="5">
        <v>1</v>
      </c>
    </row>
    <row r="7" spans="1:79" ht="18.5">
      <c r="A7" s="5">
        <v>3</v>
      </c>
      <c r="B7" s="70" t="s">
        <v>560</v>
      </c>
      <c r="C7" s="5">
        <v>2</v>
      </c>
      <c r="D7" s="5">
        <v>400</v>
      </c>
      <c r="E7" s="5" t="s">
        <v>588</v>
      </c>
      <c r="F7" s="5"/>
      <c r="G7" s="5" t="s">
        <v>572</v>
      </c>
      <c r="H7" s="5" t="s">
        <v>572</v>
      </c>
      <c r="I7" s="5">
        <v>4</v>
      </c>
      <c r="J7" s="5"/>
      <c r="K7" s="5">
        <v>500</v>
      </c>
      <c r="L7" s="5"/>
      <c r="M7" s="5">
        <v>10</v>
      </c>
      <c r="N7" s="5"/>
      <c r="O7" s="5">
        <v>380</v>
      </c>
      <c r="P7" s="5"/>
      <c r="Q7" s="5">
        <v>88</v>
      </c>
      <c r="R7" s="5"/>
      <c r="S7" s="5"/>
      <c r="T7" s="5">
        <v>583</v>
      </c>
      <c r="U7" s="5">
        <v>435</v>
      </c>
      <c r="V7" s="5">
        <v>53</v>
      </c>
      <c r="W7" s="76" t="s">
        <v>583</v>
      </c>
      <c r="X7" s="76" t="s">
        <v>583</v>
      </c>
      <c r="Y7" s="76" t="s">
        <v>583</v>
      </c>
      <c r="Z7" s="137">
        <v>3</v>
      </c>
      <c r="AA7" s="5">
        <v>0</v>
      </c>
      <c r="AB7" s="75" t="s">
        <v>584</v>
      </c>
      <c r="AC7" s="137">
        <v>9</v>
      </c>
      <c r="AD7" s="5">
        <v>89</v>
      </c>
      <c r="AE7" s="76" t="s">
        <v>584</v>
      </c>
      <c r="AF7" s="140">
        <v>11</v>
      </c>
      <c r="AG7" s="138">
        <v>32</v>
      </c>
      <c r="AH7" s="76" t="s">
        <v>584</v>
      </c>
      <c r="AI7" s="137">
        <v>3</v>
      </c>
      <c r="AJ7" s="137">
        <v>40</v>
      </c>
      <c r="AK7" s="76" t="s">
        <v>584</v>
      </c>
      <c r="AL7" s="5">
        <v>4</v>
      </c>
      <c r="AM7" s="76" t="s">
        <v>584</v>
      </c>
      <c r="AN7" s="5"/>
      <c r="AO7" s="76" t="s">
        <v>584</v>
      </c>
      <c r="AP7" s="5"/>
      <c r="AQ7" s="5"/>
      <c r="AR7" s="5"/>
      <c r="AS7" s="5"/>
      <c r="AT7" s="5">
        <v>1</v>
      </c>
      <c r="AU7" s="5">
        <v>100</v>
      </c>
      <c r="AV7" s="121"/>
      <c r="AW7" s="5">
        <v>1</v>
      </c>
      <c r="AX7" s="5">
        <v>8</v>
      </c>
      <c r="AY7" s="121"/>
      <c r="AZ7" s="121">
        <v>2</v>
      </c>
      <c r="BA7" s="121">
        <v>16</v>
      </c>
      <c r="BB7" s="121"/>
      <c r="BC7" s="121">
        <v>6</v>
      </c>
      <c r="BD7" s="121">
        <v>8</v>
      </c>
      <c r="BE7" s="121"/>
      <c r="BF7" s="121">
        <v>1</v>
      </c>
      <c r="BG7" s="121"/>
      <c r="BH7" s="73">
        <v>103</v>
      </c>
      <c r="BI7" s="5"/>
      <c r="BJ7" s="5"/>
      <c r="BK7" s="5">
        <v>22</v>
      </c>
      <c r="BL7" s="5">
        <v>22</v>
      </c>
      <c r="BM7" s="139"/>
      <c r="BN7" s="139">
        <v>1</v>
      </c>
      <c r="BO7" s="78">
        <v>64</v>
      </c>
      <c r="BP7" s="78">
        <v>1</v>
      </c>
      <c r="BQ7" s="78">
        <v>1</v>
      </c>
      <c r="BR7" s="78">
        <v>1</v>
      </c>
      <c r="BS7" s="78">
        <v>1</v>
      </c>
      <c r="BT7" s="78">
        <v>1</v>
      </c>
      <c r="BU7" s="74" t="s">
        <v>572</v>
      </c>
      <c r="BV7" s="74" t="s">
        <v>572</v>
      </c>
      <c r="BW7" s="74" t="s">
        <v>572</v>
      </c>
      <c r="BX7" s="74" t="s">
        <v>572</v>
      </c>
      <c r="BY7" s="74" t="s">
        <v>572</v>
      </c>
      <c r="BZ7" s="74" t="s">
        <v>572</v>
      </c>
      <c r="CA7" s="5">
        <v>1</v>
      </c>
    </row>
    <row r="8" spans="1:79" ht="18.5">
      <c r="A8" s="5">
        <v>4</v>
      </c>
      <c r="B8" s="70" t="s">
        <v>561</v>
      </c>
      <c r="C8" s="5">
        <v>1</v>
      </c>
      <c r="D8" s="5">
        <v>350</v>
      </c>
      <c r="E8" s="5" t="s">
        <v>588</v>
      </c>
      <c r="F8" s="5"/>
      <c r="G8" s="5" t="s">
        <v>572</v>
      </c>
      <c r="H8" s="5" t="s">
        <v>572</v>
      </c>
      <c r="I8" s="5">
        <v>4</v>
      </c>
      <c r="J8" s="5"/>
      <c r="K8" s="5">
        <v>400</v>
      </c>
      <c r="L8" s="5"/>
      <c r="M8" s="5">
        <v>25</v>
      </c>
      <c r="N8" s="5"/>
      <c r="O8" s="5">
        <v>890</v>
      </c>
      <c r="P8" s="5"/>
      <c r="Q8" s="5">
        <v>120</v>
      </c>
      <c r="R8" s="5"/>
      <c r="S8" s="5"/>
      <c r="T8" s="5">
        <v>839</v>
      </c>
      <c r="U8" s="5">
        <v>431</v>
      </c>
      <c r="V8" s="5">
        <v>26</v>
      </c>
      <c r="W8" s="76" t="s">
        <v>583</v>
      </c>
      <c r="X8" s="76" t="s">
        <v>583</v>
      </c>
      <c r="Y8" s="76" t="s">
        <v>583</v>
      </c>
      <c r="Z8" s="137">
        <v>2</v>
      </c>
      <c r="AA8" s="5">
        <v>0</v>
      </c>
      <c r="AB8" s="75" t="s">
        <v>584</v>
      </c>
      <c r="AC8" s="137">
        <v>10</v>
      </c>
      <c r="AD8" s="5">
        <v>72</v>
      </c>
      <c r="AE8" s="76" t="s">
        <v>584</v>
      </c>
      <c r="AF8" s="138">
        <v>21</v>
      </c>
      <c r="AG8" s="138">
        <v>52</v>
      </c>
      <c r="AH8" s="76" t="s">
        <v>584</v>
      </c>
      <c r="AI8" s="137">
        <v>4</v>
      </c>
      <c r="AJ8" s="137">
        <v>50</v>
      </c>
      <c r="AK8" s="76" t="s">
        <v>584</v>
      </c>
      <c r="AL8" s="5">
        <v>4</v>
      </c>
      <c r="AM8" s="76" t="s">
        <v>584</v>
      </c>
      <c r="AN8" s="5"/>
      <c r="AO8" s="76" t="s">
        <v>584</v>
      </c>
      <c r="AP8" s="5"/>
      <c r="AQ8" s="5"/>
      <c r="AR8" s="5"/>
      <c r="AS8" s="5"/>
      <c r="AT8" s="5">
        <v>1</v>
      </c>
      <c r="AU8" s="5">
        <v>100</v>
      </c>
      <c r="AV8" s="121"/>
      <c r="AW8" s="5">
        <v>1</v>
      </c>
      <c r="AX8" s="5">
        <v>8</v>
      </c>
      <c r="AY8" s="121"/>
      <c r="AZ8" s="121">
        <v>0</v>
      </c>
      <c r="BA8" s="121"/>
      <c r="BB8" s="121"/>
      <c r="BC8" s="121">
        <v>5</v>
      </c>
      <c r="BD8" s="121"/>
      <c r="BE8" s="121"/>
      <c r="BF8" s="121"/>
      <c r="BG8" s="121"/>
      <c r="BH8" s="72">
        <v>99</v>
      </c>
      <c r="BI8" s="5"/>
      <c r="BJ8" s="5">
        <v>2</v>
      </c>
      <c r="BK8" s="5">
        <v>68</v>
      </c>
      <c r="BL8" s="5">
        <v>68</v>
      </c>
      <c r="BM8" s="139">
        <v>1</v>
      </c>
      <c r="BN8" s="139"/>
      <c r="BO8" s="78">
        <v>140</v>
      </c>
      <c r="BP8" s="78">
        <v>0</v>
      </c>
      <c r="BQ8" s="78">
        <v>0</v>
      </c>
      <c r="BR8" s="78">
        <v>0</v>
      </c>
      <c r="BS8" s="78">
        <v>1</v>
      </c>
      <c r="BT8" s="78">
        <v>1</v>
      </c>
      <c r="BU8" s="74" t="s">
        <v>572</v>
      </c>
      <c r="BV8" s="74" t="s">
        <v>572</v>
      </c>
      <c r="BW8" s="74" t="s">
        <v>572</v>
      </c>
      <c r="BX8" s="74" t="s">
        <v>572</v>
      </c>
      <c r="BY8" s="74" t="s">
        <v>572</v>
      </c>
      <c r="BZ8" s="74" t="s">
        <v>572</v>
      </c>
      <c r="CA8" s="5">
        <v>1</v>
      </c>
    </row>
    <row r="9" spans="1:79" ht="18.5">
      <c r="A9" s="5">
        <v>5</v>
      </c>
      <c r="B9" s="70" t="s">
        <v>563</v>
      </c>
      <c r="C9" s="5">
        <v>2</v>
      </c>
      <c r="D9" s="5">
        <v>600</v>
      </c>
      <c r="E9" s="5" t="s">
        <v>588</v>
      </c>
      <c r="F9" s="5"/>
      <c r="G9" s="5" t="s">
        <v>572</v>
      </c>
      <c r="H9" s="5" t="s">
        <v>572</v>
      </c>
      <c r="I9" s="5">
        <v>6</v>
      </c>
      <c r="J9" s="5"/>
      <c r="K9" s="5">
        <v>600</v>
      </c>
      <c r="L9" s="5"/>
      <c r="M9" s="5">
        <v>10</v>
      </c>
      <c r="N9" s="5"/>
      <c r="O9" s="5">
        <v>320</v>
      </c>
      <c r="P9" s="5"/>
      <c r="Q9" s="5">
        <v>92</v>
      </c>
      <c r="R9" s="5"/>
      <c r="S9" s="5"/>
      <c r="T9" s="5">
        <v>635</v>
      </c>
      <c r="U9" s="5">
        <v>419</v>
      </c>
      <c r="V9" s="5">
        <v>22</v>
      </c>
      <c r="W9" s="76" t="s">
        <v>583</v>
      </c>
      <c r="X9" s="76" t="s">
        <v>583</v>
      </c>
      <c r="Y9" s="76" t="s">
        <v>583</v>
      </c>
      <c r="Z9" s="137">
        <v>1</v>
      </c>
      <c r="AA9" s="5">
        <v>0</v>
      </c>
      <c r="AB9" s="75" t="s">
        <v>584</v>
      </c>
      <c r="AC9" s="137">
        <v>5</v>
      </c>
      <c r="AD9" s="5">
        <v>30</v>
      </c>
      <c r="AE9" s="76" t="s">
        <v>584</v>
      </c>
      <c r="AF9" s="138">
        <v>14</v>
      </c>
      <c r="AG9" s="138">
        <v>40</v>
      </c>
      <c r="AH9" s="76" t="s">
        <v>584</v>
      </c>
      <c r="AI9" s="137">
        <v>2</v>
      </c>
      <c r="AJ9" s="137">
        <v>30</v>
      </c>
      <c r="AK9" s="76" t="s">
        <v>584</v>
      </c>
      <c r="AL9" s="5">
        <v>3</v>
      </c>
      <c r="AM9" s="76" t="s">
        <v>584</v>
      </c>
      <c r="AN9" s="5"/>
      <c r="AO9" s="76" t="s">
        <v>584</v>
      </c>
      <c r="AP9" s="5"/>
      <c r="AQ9" s="5"/>
      <c r="AR9" s="5"/>
      <c r="AS9" s="5"/>
      <c r="AT9" s="5">
        <v>1</v>
      </c>
      <c r="AU9" s="5">
        <v>100</v>
      </c>
      <c r="AV9" s="121"/>
      <c r="AW9" s="5">
        <v>1</v>
      </c>
      <c r="AX9" s="5">
        <v>8</v>
      </c>
      <c r="AY9" s="121"/>
      <c r="AZ9" s="121">
        <v>0</v>
      </c>
      <c r="BA9" s="121"/>
      <c r="BB9" s="121"/>
      <c r="BC9" s="121"/>
      <c r="BD9" s="121"/>
      <c r="BE9" s="121"/>
      <c r="BF9" s="121"/>
      <c r="BG9" s="121"/>
      <c r="BH9" s="71">
        <v>98</v>
      </c>
      <c r="BI9" s="5"/>
      <c r="BJ9" s="5">
        <v>2</v>
      </c>
      <c r="BK9" s="5">
        <v>40</v>
      </c>
      <c r="BL9" s="5">
        <v>40</v>
      </c>
      <c r="BM9" s="139">
        <v>1</v>
      </c>
      <c r="BN9" s="139"/>
      <c r="BO9" s="78">
        <v>111</v>
      </c>
      <c r="BP9" s="78">
        <v>0</v>
      </c>
      <c r="BQ9" s="78">
        <v>0</v>
      </c>
      <c r="BR9" s="78">
        <v>0</v>
      </c>
      <c r="BS9" s="78">
        <v>1</v>
      </c>
      <c r="BT9" s="78">
        <v>1</v>
      </c>
      <c r="BU9" s="74" t="s">
        <v>572</v>
      </c>
      <c r="BV9" s="74" t="s">
        <v>572</v>
      </c>
      <c r="BW9" s="74" t="s">
        <v>572</v>
      </c>
      <c r="BX9" s="74" t="s">
        <v>572</v>
      </c>
      <c r="BY9" s="74" t="s">
        <v>572</v>
      </c>
      <c r="BZ9" s="74" t="s">
        <v>572</v>
      </c>
      <c r="CA9" s="5">
        <v>1</v>
      </c>
    </row>
    <row r="10" spans="1:79" ht="18.5">
      <c r="A10" s="5">
        <v>6</v>
      </c>
      <c r="B10" s="70" t="s">
        <v>564</v>
      </c>
      <c r="C10" s="5">
        <v>1</v>
      </c>
      <c r="D10" s="5">
        <v>450</v>
      </c>
      <c r="E10" s="5" t="s">
        <v>588</v>
      </c>
      <c r="F10" s="5"/>
      <c r="G10" s="5" t="s">
        <v>572</v>
      </c>
      <c r="H10" s="5" t="s">
        <v>572</v>
      </c>
      <c r="I10" s="5">
        <v>2</v>
      </c>
      <c r="J10" s="5"/>
      <c r="K10" s="5">
        <v>200</v>
      </c>
      <c r="L10" s="5"/>
      <c r="M10" s="5">
        <v>13</v>
      </c>
      <c r="O10" s="5">
        <v>490</v>
      </c>
      <c r="P10" s="5"/>
      <c r="Q10" s="5">
        <v>88</v>
      </c>
      <c r="R10" s="5"/>
      <c r="S10" s="5"/>
      <c r="T10" s="5">
        <v>593</v>
      </c>
      <c r="U10" s="5">
        <v>458</v>
      </c>
      <c r="V10" s="5">
        <v>41</v>
      </c>
      <c r="W10" s="76" t="s">
        <v>583</v>
      </c>
      <c r="X10" s="76" t="s">
        <v>583</v>
      </c>
      <c r="Y10" s="76" t="s">
        <v>583</v>
      </c>
      <c r="Z10" s="137">
        <v>2</v>
      </c>
      <c r="AA10" s="5">
        <v>0</v>
      </c>
      <c r="AB10" s="75" t="s">
        <v>584</v>
      </c>
      <c r="AC10" s="137">
        <v>4</v>
      </c>
      <c r="AD10" s="5">
        <v>40</v>
      </c>
      <c r="AE10" s="76" t="s">
        <v>584</v>
      </c>
      <c r="AF10" s="138">
        <v>12</v>
      </c>
      <c r="AG10" s="138">
        <v>32</v>
      </c>
      <c r="AH10" s="76" t="s">
        <v>584</v>
      </c>
      <c r="AI10" s="137">
        <v>1</v>
      </c>
      <c r="AJ10" s="137">
        <v>20</v>
      </c>
      <c r="AK10" s="76" t="s">
        <v>584</v>
      </c>
      <c r="AL10" s="5">
        <v>2</v>
      </c>
      <c r="AM10" s="76" t="s">
        <v>584</v>
      </c>
      <c r="AN10" s="5"/>
      <c r="AO10" s="76" t="s">
        <v>584</v>
      </c>
      <c r="AP10" s="5"/>
      <c r="AQ10" s="5"/>
      <c r="AR10" s="5"/>
      <c r="AS10" s="5"/>
      <c r="AT10" s="5">
        <v>1</v>
      </c>
      <c r="AU10" s="5">
        <v>100</v>
      </c>
      <c r="AV10" s="121"/>
      <c r="AW10" s="5">
        <v>1</v>
      </c>
      <c r="AX10" s="5">
        <v>8</v>
      </c>
      <c r="AY10" s="121"/>
      <c r="AZ10" s="121">
        <v>0</v>
      </c>
      <c r="BA10" s="121">
        <v>8</v>
      </c>
      <c r="BB10" s="121"/>
      <c r="BC10" s="121">
        <v>2</v>
      </c>
      <c r="BD10" s="121"/>
      <c r="BE10" s="121"/>
      <c r="BF10" s="121"/>
      <c r="BG10" s="121"/>
      <c r="BH10" s="72">
        <v>108</v>
      </c>
      <c r="BI10" s="5"/>
      <c r="BJ10" s="5"/>
      <c r="BK10" s="5">
        <v>55</v>
      </c>
      <c r="BL10" s="5">
        <v>55</v>
      </c>
      <c r="BM10" s="139">
        <v>1</v>
      </c>
      <c r="BN10" s="139"/>
      <c r="BO10" s="78">
        <v>64</v>
      </c>
      <c r="BP10" s="78">
        <v>0</v>
      </c>
      <c r="BQ10" s="78">
        <v>1</v>
      </c>
      <c r="BR10" s="78">
        <v>0</v>
      </c>
      <c r="BS10" s="78">
        <v>1</v>
      </c>
      <c r="BT10" s="78">
        <v>1</v>
      </c>
      <c r="BU10" s="74" t="s">
        <v>572</v>
      </c>
      <c r="BV10" s="74" t="s">
        <v>572</v>
      </c>
      <c r="BW10" s="74" t="s">
        <v>572</v>
      </c>
      <c r="BX10" s="74" t="s">
        <v>572</v>
      </c>
      <c r="BY10" s="74" t="s">
        <v>572</v>
      </c>
      <c r="BZ10" s="74" t="s">
        <v>572</v>
      </c>
      <c r="CA10" s="5">
        <v>1</v>
      </c>
    </row>
    <row r="11" spans="1:79" ht="18.5">
      <c r="A11" s="5">
        <v>7</v>
      </c>
      <c r="B11" s="70" t="s">
        <v>565</v>
      </c>
      <c r="C11" s="5">
        <v>1</v>
      </c>
      <c r="D11" s="5">
        <v>300</v>
      </c>
      <c r="E11" s="5" t="s">
        <v>588</v>
      </c>
      <c r="F11" s="5"/>
      <c r="G11" s="5" t="s">
        <v>572</v>
      </c>
      <c r="H11" s="5" t="s">
        <v>572</v>
      </c>
      <c r="I11" s="5">
        <v>3</v>
      </c>
      <c r="J11" s="5"/>
      <c r="K11" s="5">
        <v>400</v>
      </c>
      <c r="L11" s="5"/>
      <c r="M11" s="5">
        <v>16</v>
      </c>
      <c r="N11" s="5"/>
      <c r="O11" s="5">
        <v>500</v>
      </c>
      <c r="P11" s="5"/>
      <c r="Q11" s="5">
        <v>87</v>
      </c>
      <c r="R11" s="5"/>
      <c r="S11" s="5"/>
      <c r="T11" s="5">
        <v>680</v>
      </c>
      <c r="U11" s="5">
        <v>530</v>
      </c>
      <c r="V11" s="5">
        <v>56</v>
      </c>
      <c r="W11" s="76" t="s">
        <v>583</v>
      </c>
      <c r="X11" s="76" t="s">
        <v>583</v>
      </c>
      <c r="Y11" s="76" t="s">
        <v>583</v>
      </c>
      <c r="Z11" s="137">
        <v>2</v>
      </c>
      <c r="AA11" s="5">
        <v>0</v>
      </c>
      <c r="AB11" s="75" t="s">
        <v>584</v>
      </c>
      <c r="AC11" s="137">
        <v>5</v>
      </c>
      <c r="AD11" s="5">
        <v>45</v>
      </c>
      <c r="AE11" s="76" t="s">
        <v>584</v>
      </c>
      <c r="AF11" s="141">
        <v>13</v>
      </c>
      <c r="AG11" s="138">
        <v>44</v>
      </c>
      <c r="AH11" s="76" t="s">
        <v>584</v>
      </c>
      <c r="AI11" s="142">
        <v>1</v>
      </c>
      <c r="AJ11" s="137">
        <v>20</v>
      </c>
      <c r="AK11" s="76" t="s">
        <v>584</v>
      </c>
      <c r="AL11" s="5">
        <v>3</v>
      </c>
      <c r="AM11" s="76" t="s">
        <v>584</v>
      </c>
      <c r="AN11" s="5"/>
      <c r="AO11" s="76" t="s">
        <v>584</v>
      </c>
      <c r="AP11" s="5"/>
      <c r="AQ11" s="5"/>
      <c r="AR11" s="5"/>
      <c r="AS11" s="5"/>
      <c r="AT11" s="5">
        <v>1</v>
      </c>
      <c r="AU11" s="5">
        <v>100</v>
      </c>
      <c r="AV11" s="121"/>
      <c r="AW11" s="5">
        <v>1</v>
      </c>
      <c r="AX11" s="5">
        <v>8</v>
      </c>
      <c r="AY11" s="121"/>
      <c r="AZ11" s="121">
        <v>1</v>
      </c>
      <c r="BA11" s="121"/>
      <c r="BB11" s="121"/>
      <c r="BC11" s="121">
        <v>3</v>
      </c>
      <c r="BD11" s="121"/>
      <c r="BE11" s="121"/>
      <c r="BF11" s="121"/>
      <c r="BG11" s="121"/>
      <c r="BH11" s="73">
        <v>95</v>
      </c>
      <c r="BI11" s="5"/>
      <c r="BJ11" s="5"/>
      <c r="BK11" s="5">
        <v>40</v>
      </c>
      <c r="BL11" s="5">
        <v>40</v>
      </c>
      <c r="BM11" s="139"/>
      <c r="BN11" s="139">
        <v>1</v>
      </c>
      <c r="BO11" s="78">
        <v>55</v>
      </c>
      <c r="BP11" s="78">
        <v>0</v>
      </c>
      <c r="BQ11" s="78">
        <v>0</v>
      </c>
      <c r="BR11" s="78">
        <v>1</v>
      </c>
      <c r="BS11" s="78">
        <v>1</v>
      </c>
      <c r="BT11" s="78">
        <v>1</v>
      </c>
      <c r="BU11" s="74" t="s">
        <v>572</v>
      </c>
      <c r="BV11" s="74" t="s">
        <v>572</v>
      </c>
      <c r="BW11" s="74" t="s">
        <v>572</v>
      </c>
      <c r="BX11" s="74" t="s">
        <v>572</v>
      </c>
      <c r="BY11" s="74" t="s">
        <v>572</v>
      </c>
      <c r="BZ11" s="74" t="s">
        <v>572</v>
      </c>
      <c r="CA11" s="5">
        <v>1</v>
      </c>
    </row>
    <row r="12" spans="1:79" ht="18.5">
      <c r="A12" s="5">
        <v>8</v>
      </c>
      <c r="B12" s="70" t="s">
        <v>566</v>
      </c>
      <c r="C12" s="5">
        <v>1</v>
      </c>
      <c r="D12" s="5">
        <v>150</v>
      </c>
      <c r="E12" s="5" t="s">
        <v>588</v>
      </c>
      <c r="F12" s="5"/>
      <c r="G12" s="5" t="s">
        <v>572</v>
      </c>
      <c r="H12" s="5" t="s">
        <v>572</v>
      </c>
      <c r="I12" s="5">
        <v>4</v>
      </c>
      <c r="J12" s="5"/>
      <c r="K12" s="5">
        <v>400</v>
      </c>
      <c r="L12" s="5"/>
      <c r="M12" s="5">
        <v>12</v>
      </c>
      <c r="N12" s="5"/>
      <c r="O12" s="5">
        <v>460</v>
      </c>
      <c r="P12" s="5"/>
      <c r="Q12" s="5">
        <v>90</v>
      </c>
      <c r="R12" s="5"/>
      <c r="S12" s="5"/>
      <c r="T12" s="5">
        <v>535</v>
      </c>
      <c r="U12" s="5">
        <v>348</v>
      </c>
      <c r="V12" s="5">
        <v>17</v>
      </c>
      <c r="W12" s="76" t="s">
        <v>583</v>
      </c>
      <c r="X12" s="76" t="s">
        <v>583</v>
      </c>
      <c r="Y12" s="76" t="s">
        <v>583</v>
      </c>
      <c r="Z12" s="137">
        <v>2</v>
      </c>
      <c r="AA12" s="5">
        <v>0</v>
      </c>
      <c r="AB12" s="75" t="s">
        <v>584</v>
      </c>
      <c r="AC12" s="137">
        <v>6</v>
      </c>
      <c r="AD12" s="5">
        <v>30</v>
      </c>
      <c r="AE12" s="76" t="s">
        <v>584</v>
      </c>
      <c r="AF12" s="140">
        <v>11</v>
      </c>
      <c r="AG12" s="138">
        <v>36</v>
      </c>
      <c r="AH12" s="76" t="s">
        <v>584</v>
      </c>
      <c r="AI12" s="137">
        <v>1</v>
      </c>
      <c r="AJ12" s="137">
        <v>20</v>
      </c>
      <c r="AK12" s="76" t="s">
        <v>584</v>
      </c>
      <c r="AL12" s="5">
        <v>2</v>
      </c>
      <c r="AM12" s="76" t="s">
        <v>584</v>
      </c>
      <c r="AN12" s="5"/>
      <c r="AO12" s="76" t="s">
        <v>584</v>
      </c>
      <c r="AP12" s="5"/>
      <c r="AQ12" s="5"/>
      <c r="AR12" s="5"/>
      <c r="AS12" s="5"/>
      <c r="AT12" s="5">
        <v>1</v>
      </c>
      <c r="AU12" s="5">
        <v>50</v>
      </c>
      <c r="AV12" s="121"/>
      <c r="AW12" s="5">
        <v>1</v>
      </c>
      <c r="AX12" s="5">
        <v>8</v>
      </c>
      <c r="AY12" s="121"/>
      <c r="AZ12" s="121">
        <v>0</v>
      </c>
      <c r="BA12" s="121">
        <v>8</v>
      </c>
      <c r="BB12" s="121"/>
      <c r="BC12" s="121">
        <v>3</v>
      </c>
      <c r="BD12" s="121"/>
      <c r="BE12" s="121"/>
      <c r="BF12" s="121"/>
      <c r="BG12" s="121"/>
      <c r="BH12" s="72">
        <v>105</v>
      </c>
      <c r="BI12" s="5"/>
      <c r="BJ12" s="5"/>
      <c r="BK12" s="5">
        <v>36</v>
      </c>
      <c r="BL12" s="5">
        <v>36</v>
      </c>
      <c r="BM12" s="139">
        <v>1</v>
      </c>
      <c r="BN12" s="139"/>
      <c r="BO12" s="78">
        <v>76</v>
      </c>
      <c r="BP12" s="78">
        <v>0</v>
      </c>
      <c r="BQ12" s="78">
        <v>0</v>
      </c>
      <c r="BR12" s="78">
        <v>0</v>
      </c>
      <c r="BS12" s="78">
        <v>1</v>
      </c>
      <c r="BT12" s="78">
        <v>1</v>
      </c>
      <c r="BU12" s="74" t="s">
        <v>572</v>
      </c>
      <c r="BV12" s="74" t="s">
        <v>572</v>
      </c>
      <c r="BW12" s="74" t="s">
        <v>572</v>
      </c>
      <c r="BX12" s="74" t="s">
        <v>572</v>
      </c>
      <c r="BY12" s="74" t="s">
        <v>572</v>
      </c>
      <c r="BZ12" s="74" t="s">
        <v>572</v>
      </c>
      <c r="CA12" s="5">
        <v>1</v>
      </c>
    </row>
    <row r="13" spans="1:79" ht="18.5">
      <c r="A13" s="5">
        <v>9</v>
      </c>
      <c r="B13" s="70" t="s">
        <v>567</v>
      </c>
      <c r="C13" s="5">
        <v>1</v>
      </c>
      <c r="D13" s="5">
        <v>150</v>
      </c>
      <c r="E13" s="5" t="s">
        <v>588</v>
      </c>
      <c r="F13" s="5"/>
      <c r="G13" s="5" t="s">
        <v>572</v>
      </c>
      <c r="H13" s="5" t="s">
        <v>572</v>
      </c>
      <c r="I13" s="5">
        <v>2</v>
      </c>
      <c r="J13" s="5"/>
      <c r="K13" s="5">
        <v>200</v>
      </c>
      <c r="L13" s="5"/>
      <c r="M13" s="5">
        <v>14</v>
      </c>
      <c r="N13" s="5"/>
      <c r="O13" s="5">
        <v>460</v>
      </c>
      <c r="P13" s="5"/>
      <c r="Q13" s="5">
        <v>75</v>
      </c>
      <c r="R13" s="5"/>
      <c r="S13" s="5"/>
      <c r="T13" s="5">
        <v>477</v>
      </c>
      <c r="U13" s="5">
        <v>294</v>
      </c>
      <c r="V13" s="5">
        <v>27</v>
      </c>
      <c r="W13" s="76" t="s">
        <v>583</v>
      </c>
      <c r="X13" s="76" t="s">
        <v>583</v>
      </c>
      <c r="Y13" s="76" t="s">
        <v>583</v>
      </c>
      <c r="Z13" s="137">
        <v>2</v>
      </c>
      <c r="AA13" s="5">
        <v>0</v>
      </c>
      <c r="AB13" s="75" t="s">
        <v>584</v>
      </c>
      <c r="AC13" s="137">
        <v>4</v>
      </c>
      <c r="AD13" s="5">
        <v>20</v>
      </c>
      <c r="AE13" s="76" t="s">
        <v>584</v>
      </c>
      <c r="AF13" s="140">
        <v>11</v>
      </c>
      <c r="AG13" s="138">
        <v>16</v>
      </c>
      <c r="AH13" s="76" t="s">
        <v>584</v>
      </c>
      <c r="AI13" s="137">
        <v>1</v>
      </c>
      <c r="AJ13" s="137">
        <v>20</v>
      </c>
      <c r="AK13" s="76" t="s">
        <v>584</v>
      </c>
      <c r="AL13" s="5">
        <v>2</v>
      </c>
      <c r="AM13" s="76" t="s">
        <v>584</v>
      </c>
      <c r="AN13" s="5"/>
      <c r="AO13" s="76" t="s">
        <v>584</v>
      </c>
      <c r="AP13" s="5"/>
      <c r="AQ13" s="5"/>
      <c r="AR13" s="5"/>
      <c r="AS13" s="5"/>
      <c r="AT13" s="5"/>
      <c r="AU13" s="5"/>
      <c r="AV13" s="121"/>
      <c r="AW13" s="5">
        <v>0</v>
      </c>
      <c r="AX13" s="5"/>
      <c r="AY13" s="121"/>
      <c r="AZ13" s="121">
        <v>1</v>
      </c>
      <c r="BA13" s="121"/>
      <c r="BB13" s="121"/>
      <c r="BC13" s="121">
        <v>2</v>
      </c>
      <c r="BD13" s="121"/>
      <c r="BE13" s="121"/>
      <c r="BF13" s="121"/>
      <c r="BG13" s="121"/>
      <c r="BH13" s="72">
        <v>101</v>
      </c>
      <c r="BI13" s="5"/>
      <c r="BJ13" s="5">
        <v>1</v>
      </c>
      <c r="BK13" s="5">
        <v>11</v>
      </c>
      <c r="BL13" s="5">
        <v>11</v>
      </c>
      <c r="BM13" s="139">
        <v>1</v>
      </c>
      <c r="BN13" s="139"/>
      <c r="BO13" s="78">
        <v>44</v>
      </c>
      <c r="BP13" s="78">
        <v>0</v>
      </c>
      <c r="BQ13" s="78">
        <v>1</v>
      </c>
      <c r="BR13" s="78">
        <v>0</v>
      </c>
      <c r="BS13" s="78">
        <v>1</v>
      </c>
      <c r="BT13" s="78">
        <v>1</v>
      </c>
      <c r="BU13" s="74" t="s">
        <v>572</v>
      </c>
      <c r="BV13" s="74" t="s">
        <v>572</v>
      </c>
      <c r="BW13" s="74" t="s">
        <v>572</v>
      </c>
      <c r="BX13" s="74" t="s">
        <v>572</v>
      </c>
      <c r="BY13" s="74" t="s">
        <v>572</v>
      </c>
      <c r="BZ13" s="74" t="s">
        <v>572</v>
      </c>
      <c r="CA13" s="5">
        <v>1</v>
      </c>
    </row>
    <row r="14" spans="1:79" ht="18.5">
      <c r="A14" s="5">
        <v>10</v>
      </c>
      <c r="B14" s="70" t="s">
        <v>568</v>
      </c>
      <c r="C14" s="5">
        <v>2</v>
      </c>
      <c r="D14" s="5">
        <v>550</v>
      </c>
      <c r="E14" s="5" t="s">
        <v>588</v>
      </c>
      <c r="F14" s="5"/>
      <c r="G14" s="5" t="s">
        <v>572</v>
      </c>
      <c r="H14" s="5" t="s">
        <v>572</v>
      </c>
      <c r="I14" s="5">
        <v>5</v>
      </c>
      <c r="J14" s="5"/>
      <c r="K14" s="5">
        <v>500</v>
      </c>
      <c r="L14" s="5"/>
      <c r="M14" s="5">
        <v>17</v>
      </c>
      <c r="N14" s="5"/>
      <c r="O14" s="5">
        <v>650</v>
      </c>
      <c r="P14" s="5"/>
      <c r="Q14" s="5">
        <v>102</v>
      </c>
      <c r="R14" s="5"/>
      <c r="S14" s="5"/>
      <c r="T14" s="5">
        <v>644</v>
      </c>
      <c r="U14" s="5">
        <v>519</v>
      </c>
      <c r="V14" s="5">
        <v>23</v>
      </c>
      <c r="W14" s="76" t="s">
        <v>583</v>
      </c>
      <c r="X14" s="76" t="s">
        <v>583</v>
      </c>
      <c r="Y14" s="76" t="s">
        <v>583</v>
      </c>
      <c r="Z14" s="137">
        <v>3</v>
      </c>
      <c r="AA14" s="5">
        <v>0</v>
      </c>
      <c r="AB14" s="75" t="s">
        <v>584</v>
      </c>
      <c r="AC14" s="137">
        <v>7</v>
      </c>
      <c r="AD14" s="5">
        <v>60</v>
      </c>
      <c r="AE14" s="76" t="s">
        <v>584</v>
      </c>
      <c r="AF14" s="138">
        <v>17</v>
      </c>
      <c r="AG14" s="138">
        <v>52</v>
      </c>
      <c r="AH14" s="76" t="s">
        <v>584</v>
      </c>
      <c r="AI14" s="137">
        <v>1</v>
      </c>
      <c r="AJ14" s="137">
        <v>20</v>
      </c>
      <c r="AK14" s="76" t="s">
        <v>584</v>
      </c>
      <c r="AL14" s="5">
        <v>3</v>
      </c>
      <c r="AM14" s="76" t="s">
        <v>584</v>
      </c>
      <c r="AN14" s="5"/>
      <c r="AO14" s="76" t="s">
        <v>584</v>
      </c>
      <c r="AP14" s="5"/>
      <c r="AQ14" s="5"/>
      <c r="AR14" s="5"/>
      <c r="AS14" s="5"/>
      <c r="AT14" s="5">
        <v>1</v>
      </c>
      <c r="AU14" s="5">
        <v>100</v>
      </c>
      <c r="AV14" s="121"/>
      <c r="AW14" s="5">
        <v>1</v>
      </c>
      <c r="AX14" s="5">
        <v>8</v>
      </c>
      <c r="AY14" s="121"/>
      <c r="AZ14" s="121">
        <v>1</v>
      </c>
      <c r="BA14" s="121"/>
      <c r="BB14" s="121"/>
      <c r="BC14" s="121">
        <v>6</v>
      </c>
      <c r="BD14" s="121">
        <v>8</v>
      </c>
      <c r="BE14" s="121"/>
      <c r="BF14" s="121">
        <v>1</v>
      </c>
      <c r="BG14" s="121"/>
      <c r="BH14" s="72">
        <v>97</v>
      </c>
      <c r="BI14" s="5"/>
      <c r="BJ14" s="5"/>
      <c r="BK14" s="5">
        <v>44</v>
      </c>
      <c r="BL14" s="5">
        <v>44</v>
      </c>
      <c r="BM14" s="139"/>
      <c r="BN14" s="139">
        <v>1</v>
      </c>
      <c r="BO14" s="78">
        <v>105</v>
      </c>
      <c r="BP14" s="78">
        <v>0</v>
      </c>
      <c r="BQ14" s="78">
        <v>0</v>
      </c>
      <c r="BR14" s="78">
        <v>1</v>
      </c>
      <c r="BS14" s="78">
        <v>1</v>
      </c>
      <c r="BT14" s="78">
        <v>1</v>
      </c>
      <c r="BU14" s="74" t="s">
        <v>572</v>
      </c>
      <c r="BV14" s="74" t="s">
        <v>572</v>
      </c>
      <c r="BW14" s="74" t="s">
        <v>572</v>
      </c>
      <c r="BX14" s="74" t="s">
        <v>572</v>
      </c>
      <c r="BY14" s="74" t="s">
        <v>572</v>
      </c>
      <c r="BZ14" s="74" t="s">
        <v>572</v>
      </c>
      <c r="CA14" s="5">
        <v>1</v>
      </c>
    </row>
    <row r="15" spans="1:79" ht="18.5">
      <c r="A15" s="5">
        <v>11</v>
      </c>
      <c r="B15" s="70" t="s">
        <v>569</v>
      </c>
      <c r="C15" s="5">
        <v>1</v>
      </c>
      <c r="D15" s="5">
        <v>350</v>
      </c>
      <c r="E15" s="5" t="s">
        <v>588</v>
      </c>
      <c r="F15" s="5"/>
      <c r="G15" s="5" t="s">
        <v>572</v>
      </c>
      <c r="H15" s="5" t="s">
        <v>572</v>
      </c>
      <c r="I15" s="5">
        <v>4</v>
      </c>
      <c r="J15" s="5"/>
      <c r="K15" s="5">
        <v>400</v>
      </c>
      <c r="L15" s="5"/>
      <c r="M15" s="5">
        <v>9</v>
      </c>
      <c r="N15" s="5"/>
      <c r="O15" s="5">
        <v>330</v>
      </c>
      <c r="P15" s="5"/>
      <c r="Q15" s="5">
        <v>74</v>
      </c>
      <c r="R15" s="5"/>
      <c r="S15" s="5"/>
      <c r="T15" s="5">
        <v>448</v>
      </c>
      <c r="U15" s="5">
        <v>344</v>
      </c>
      <c r="V15" s="5">
        <v>21</v>
      </c>
      <c r="W15" s="76" t="s">
        <v>583</v>
      </c>
      <c r="X15" s="76" t="s">
        <v>583</v>
      </c>
      <c r="Y15" s="76" t="s">
        <v>583</v>
      </c>
      <c r="Z15" s="137">
        <v>2</v>
      </c>
      <c r="AA15" s="5">
        <v>0</v>
      </c>
      <c r="AB15" s="75" t="s">
        <v>584</v>
      </c>
      <c r="AC15" s="137">
        <v>3</v>
      </c>
      <c r="AD15" s="5">
        <v>40</v>
      </c>
      <c r="AE15" s="76" t="s">
        <v>584</v>
      </c>
      <c r="AF15" s="138">
        <v>13</v>
      </c>
      <c r="AG15" s="138">
        <v>44</v>
      </c>
      <c r="AH15" s="76" t="s">
        <v>584</v>
      </c>
      <c r="AI15" s="137">
        <v>1</v>
      </c>
      <c r="AJ15" s="137">
        <v>20</v>
      </c>
      <c r="AK15" s="76" t="s">
        <v>584</v>
      </c>
      <c r="AL15" s="5">
        <v>2</v>
      </c>
      <c r="AM15" s="76" t="s">
        <v>584</v>
      </c>
      <c r="AN15" s="5"/>
      <c r="AO15" s="76" t="s">
        <v>584</v>
      </c>
      <c r="AP15" s="5"/>
      <c r="AQ15" s="5"/>
      <c r="AR15" s="5"/>
      <c r="AS15" s="5"/>
      <c r="AT15" s="5"/>
      <c r="AU15" s="5"/>
      <c r="AV15" s="121"/>
      <c r="AW15" s="5">
        <v>0</v>
      </c>
      <c r="AX15" s="5"/>
      <c r="AY15" s="121"/>
      <c r="AZ15" s="121">
        <v>1</v>
      </c>
      <c r="BA15" s="121"/>
      <c r="BB15" s="121"/>
      <c r="BC15" s="121">
        <v>1</v>
      </c>
      <c r="BD15" s="121"/>
      <c r="BE15" s="121"/>
      <c r="BF15" s="121"/>
      <c r="BG15" s="121"/>
      <c r="BH15" s="72">
        <v>96</v>
      </c>
      <c r="BI15" s="5"/>
      <c r="BJ15" s="5"/>
      <c r="BK15" s="5">
        <v>31</v>
      </c>
      <c r="BL15" s="5">
        <v>31</v>
      </c>
      <c r="BM15" s="139">
        <v>1</v>
      </c>
      <c r="BN15" s="139"/>
      <c r="BO15" s="78">
        <v>37</v>
      </c>
      <c r="BP15" s="78">
        <v>0</v>
      </c>
      <c r="BQ15" s="78">
        <v>0</v>
      </c>
      <c r="BR15" s="78">
        <v>0</v>
      </c>
      <c r="BS15" s="78">
        <v>1</v>
      </c>
      <c r="BT15" s="78">
        <v>1</v>
      </c>
      <c r="BU15" s="74" t="s">
        <v>572</v>
      </c>
      <c r="BV15" s="74" t="s">
        <v>572</v>
      </c>
      <c r="BW15" s="74" t="s">
        <v>572</v>
      </c>
      <c r="BX15" s="74" t="s">
        <v>572</v>
      </c>
      <c r="BY15" s="74" t="s">
        <v>572</v>
      </c>
      <c r="BZ15" s="74" t="s">
        <v>572</v>
      </c>
      <c r="CA15" s="5">
        <v>1</v>
      </c>
    </row>
    <row r="16" spans="1:79" ht="18.5">
      <c r="A16" s="5">
        <v>12</v>
      </c>
      <c r="B16" s="70" t="s">
        <v>570</v>
      </c>
      <c r="C16" s="5">
        <v>1</v>
      </c>
      <c r="D16" s="5">
        <v>200</v>
      </c>
      <c r="E16" s="5" t="s">
        <v>588</v>
      </c>
      <c r="F16" s="5"/>
      <c r="G16" s="5" t="s">
        <v>572</v>
      </c>
      <c r="H16" s="5" t="s">
        <v>572</v>
      </c>
      <c r="I16" s="5">
        <v>6</v>
      </c>
      <c r="J16" s="5"/>
      <c r="K16" s="5">
        <v>600</v>
      </c>
      <c r="L16" s="5"/>
      <c r="M16" s="5">
        <v>14</v>
      </c>
      <c r="O16" s="5">
        <v>500</v>
      </c>
      <c r="P16" s="5"/>
      <c r="Q16" s="5">
        <v>88</v>
      </c>
      <c r="R16" s="5"/>
      <c r="S16" s="5"/>
      <c r="T16" s="5">
        <v>586</v>
      </c>
      <c r="U16" s="5">
        <v>432</v>
      </c>
      <c r="V16" s="5">
        <v>28</v>
      </c>
      <c r="W16" s="76" t="s">
        <v>583</v>
      </c>
      <c r="X16" s="76" t="s">
        <v>583</v>
      </c>
      <c r="Y16" s="76" t="s">
        <v>583</v>
      </c>
      <c r="Z16" s="137">
        <v>2</v>
      </c>
      <c r="AA16" s="5">
        <v>0</v>
      </c>
      <c r="AB16" s="75" t="s">
        <v>584</v>
      </c>
      <c r="AC16" s="137">
        <v>4</v>
      </c>
      <c r="AD16" s="5">
        <v>20</v>
      </c>
      <c r="AE16" s="76" t="s">
        <v>584</v>
      </c>
      <c r="AF16" s="138">
        <v>14</v>
      </c>
      <c r="AG16" s="138">
        <v>40</v>
      </c>
      <c r="AH16" s="76" t="s">
        <v>584</v>
      </c>
      <c r="AI16" s="137">
        <v>1</v>
      </c>
      <c r="AJ16" s="137">
        <v>20</v>
      </c>
      <c r="AK16" s="76" t="s">
        <v>584</v>
      </c>
      <c r="AL16" s="5">
        <v>2</v>
      </c>
      <c r="AM16" s="76" t="s">
        <v>584</v>
      </c>
      <c r="AN16" s="5"/>
      <c r="AO16" s="76" t="s">
        <v>584</v>
      </c>
      <c r="AP16" s="5"/>
      <c r="AQ16" s="5"/>
      <c r="AR16" s="5"/>
      <c r="AS16" s="5"/>
      <c r="AT16" s="5">
        <v>1</v>
      </c>
      <c r="AU16" s="5">
        <v>100</v>
      </c>
      <c r="AV16" s="121"/>
      <c r="AW16" s="5">
        <v>1</v>
      </c>
      <c r="AX16" s="5">
        <v>8</v>
      </c>
      <c r="AY16" s="121"/>
      <c r="AZ16" s="121">
        <v>1</v>
      </c>
      <c r="BA16" s="121">
        <v>8</v>
      </c>
      <c r="BB16" s="121"/>
      <c r="BC16" s="121">
        <v>2</v>
      </c>
      <c r="BD16" s="121"/>
      <c r="BE16" s="121"/>
      <c r="BF16" s="121"/>
      <c r="BG16" s="121"/>
      <c r="BH16" s="72">
        <v>110</v>
      </c>
      <c r="BI16" s="5"/>
      <c r="BJ16" s="5"/>
      <c r="BK16" s="5">
        <v>30</v>
      </c>
      <c r="BL16" s="5">
        <v>30</v>
      </c>
      <c r="BM16" s="139">
        <v>1</v>
      </c>
      <c r="BN16" s="139"/>
      <c r="BO16" s="78">
        <v>102</v>
      </c>
      <c r="BP16" s="78">
        <v>0</v>
      </c>
      <c r="BQ16" s="78">
        <v>1</v>
      </c>
      <c r="BR16" s="78">
        <v>1</v>
      </c>
      <c r="BS16" s="78">
        <v>1</v>
      </c>
      <c r="BT16" s="78">
        <v>1</v>
      </c>
      <c r="BU16" s="74" t="s">
        <v>572</v>
      </c>
      <c r="BV16" s="74" t="s">
        <v>572</v>
      </c>
      <c r="BW16" s="74" t="s">
        <v>572</v>
      </c>
      <c r="BX16" s="74" t="s">
        <v>572</v>
      </c>
      <c r="BY16" s="74" t="s">
        <v>572</v>
      </c>
      <c r="BZ16" s="74" t="s">
        <v>572</v>
      </c>
      <c r="CA16" s="5">
        <v>1</v>
      </c>
    </row>
    <row r="17" spans="1:79" ht="18.5">
      <c r="A17" s="5">
        <v>13</v>
      </c>
      <c r="B17" s="70" t="s">
        <v>571</v>
      </c>
      <c r="C17" s="5">
        <v>1</v>
      </c>
      <c r="D17" s="5">
        <v>300</v>
      </c>
      <c r="E17" s="5" t="s">
        <v>588</v>
      </c>
      <c r="F17" s="5"/>
      <c r="G17" s="5" t="s">
        <v>572</v>
      </c>
      <c r="H17" s="5" t="s">
        <v>572</v>
      </c>
      <c r="I17" s="5">
        <v>4</v>
      </c>
      <c r="J17" s="5"/>
      <c r="K17" s="5">
        <v>400</v>
      </c>
      <c r="L17" s="5"/>
      <c r="M17" s="5">
        <v>16</v>
      </c>
      <c r="O17" s="5">
        <v>500</v>
      </c>
      <c r="P17" s="5"/>
      <c r="Q17" s="5">
        <v>87</v>
      </c>
      <c r="R17" s="5"/>
      <c r="S17" s="5"/>
      <c r="T17" s="5">
        <v>542</v>
      </c>
      <c r="U17" s="5">
        <v>413</v>
      </c>
      <c r="V17" s="5">
        <v>29</v>
      </c>
      <c r="W17" s="76" t="s">
        <v>583</v>
      </c>
      <c r="X17" s="76" t="s">
        <v>583</v>
      </c>
      <c r="Y17" s="76" t="s">
        <v>583</v>
      </c>
      <c r="Z17" s="137">
        <v>2</v>
      </c>
      <c r="AA17" s="5">
        <v>0</v>
      </c>
      <c r="AB17" s="75" t="s">
        <v>584</v>
      </c>
      <c r="AC17" s="137">
        <v>8</v>
      </c>
      <c r="AD17" s="5">
        <v>57</v>
      </c>
      <c r="AE17" s="76" t="s">
        <v>584</v>
      </c>
      <c r="AF17" s="138">
        <v>12</v>
      </c>
      <c r="AG17" s="138">
        <v>32</v>
      </c>
      <c r="AH17" s="76" t="s">
        <v>584</v>
      </c>
      <c r="AI17" s="137">
        <v>1</v>
      </c>
      <c r="AJ17" s="137">
        <v>20</v>
      </c>
      <c r="AK17" s="76" t="s">
        <v>584</v>
      </c>
      <c r="AL17" s="5">
        <v>3</v>
      </c>
      <c r="AM17" s="76" t="s">
        <v>584</v>
      </c>
      <c r="AN17" s="5"/>
      <c r="AO17" s="76" t="s">
        <v>584</v>
      </c>
      <c r="AP17" s="5"/>
      <c r="AQ17" s="5"/>
      <c r="AR17" s="5"/>
      <c r="AS17" s="5"/>
      <c r="AT17" s="5">
        <v>2</v>
      </c>
      <c r="AU17" s="125">
        <v>150</v>
      </c>
      <c r="AV17" s="121"/>
      <c r="AW17" s="5">
        <v>0</v>
      </c>
      <c r="AX17" s="5"/>
      <c r="AY17" s="121"/>
      <c r="AZ17" s="121">
        <v>1</v>
      </c>
      <c r="BA17" s="121"/>
      <c r="BB17" s="121"/>
      <c r="BC17" s="121">
        <v>5</v>
      </c>
      <c r="BD17" s="121"/>
      <c r="BE17" s="121"/>
      <c r="BF17" s="121"/>
      <c r="BG17" s="121"/>
      <c r="BH17" s="72">
        <v>115</v>
      </c>
      <c r="BI17" s="5"/>
      <c r="BJ17" s="5"/>
      <c r="BK17" s="5">
        <v>38</v>
      </c>
      <c r="BL17" s="5">
        <v>38</v>
      </c>
      <c r="BM17" s="139">
        <v>1</v>
      </c>
      <c r="BN17" s="139"/>
      <c r="BO17" s="78">
        <v>101</v>
      </c>
      <c r="BP17" s="78">
        <v>0</v>
      </c>
      <c r="BQ17" s="78">
        <v>0</v>
      </c>
      <c r="BR17" s="78">
        <v>0</v>
      </c>
      <c r="BS17" s="78">
        <v>1</v>
      </c>
      <c r="BT17" s="78">
        <v>1</v>
      </c>
      <c r="BU17" s="74" t="s">
        <v>572</v>
      </c>
      <c r="BV17" s="74" t="s">
        <v>572</v>
      </c>
      <c r="BW17" s="74" t="s">
        <v>572</v>
      </c>
      <c r="BX17" s="74" t="s">
        <v>572</v>
      </c>
      <c r="BY17" s="74" t="s">
        <v>572</v>
      </c>
      <c r="BZ17" s="74" t="s">
        <v>572</v>
      </c>
      <c r="CA17" s="5">
        <v>1</v>
      </c>
    </row>
    <row r="18" spans="1:79">
      <c r="Z18" s="136"/>
      <c r="AC18" s="136"/>
      <c r="AF18" s="136"/>
      <c r="AG18" s="136"/>
      <c r="AI18" s="136"/>
      <c r="AJ18" s="136"/>
    </row>
  </sheetData>
  <mergeCells count="37">
    <mergeCell ref="Q1:S1"/>
    <mergeCell ref="T1:U1"/>
    <mergeCell ref="AL1:AO1"/>
    <mergeCell ref="A1:P1"/>
    <mergeCell ref="Z1:AK1"/>
    <mergeCell ref="V1:Y1"/>
    <mergeCell ref="A2:CA2"/>
    <mergeCell ref="C3:H3"/>
    <mergeCell ref="I3:L3"/>
    <mergeCell ref="M3:P3"/>
    <mergeCell ref="Q3:S3"/>
    <mergeCell ref="Z3:AB3"/>
    <mergeCell ref="AC3:AE3"/>
    <mergeCell ref="AF3:AH3"/>
    <mergeCell ref="AI3:AK3"/>
    <mergeCell ref="AL3:AM3"/>
    <mergeCell ref="AZ3:BB3"/>
    <mergeCell ref="BO3:BT3"/>
    <mergeCell ref="A3:A4"/>
    <mergeCell ref="B3:B4"/>
    <mergeCell ref="BC3:BE3"/>
    <mergeCell ref="BF3:BG3"/>
    <mergeCell ref="AP1:AS1"/>
    <mergeCell ref="BH1:BI1"/>
    <mergeCell ref="BM1:BN1"/>
    <mergeCell ref="BO1:BT1"/>
    <mergeCell ref="BU1:BY1"/>
    <mergeCell ref="BK1:BL1"/>
    <mergeCell ref="AT1:BG1"/>
    <mergeCell ref="BH3:BI3"/>
    <mergeCell ref="BK3:BL3"/>
    <mergeCell ref="BM3:BN3"/>
    <mergeCell ref="AN3:AO3"/>
    <mergeCell ref="AP3:AQ3"/>
    <mergeCell ref="AR3:AS3"/>
    <mergeCell ref="AT3:AV3"/>
    <mergeCell ref="AW3:AY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7"/>
  <sheetViews>
    <sheetView zoomScale="70" zoomScaleNormal="70" workbookViewId="0">
      <selection activeCell="C4" sqref="C4"/>
    </sheetView>
  </sheetViews>
  <sheetFormatPr defaultColWidth="8.7265625" defaultRowHeight="14.5"/>
  <cols>
    <col min="1" max="1" width="5.54296875" style="1" customWidth="1"/>
    <col min="2" max="2" width="25.7265625" style="2" customWidth="1"/>
    <col min="3" max="3" width="23.453125" style="2" customWidth="1"/>
    <col min="4" max="4" width="23" style="2" customWidth="1"/>
    <col min="5" max="5" width="24.1796875" style="2" customWidth="1"/>
    <col min="6" max="6" width="23.54296875" style="2" customWidth="1"/>
    <col min="7" max="7" width="22.81640625" style="2" customWidth="1"/>
    <col min="8" max="8" width="22.453125" style="2" customWidth="1"/>
    <col min="9" max="9" width="24.26953125" style="2" customWidth="1"/>
    <col min="10" max="10" width="23.26953125" style="2" customWidth="1"/>
    <col min="11" max="13" width="23.7265625" style="2" customWidth="1"/>
    <col min="14" max="14" width="21.7265625" style="2" customWidth="1"/>
    <col min="15" max="16384" width="8.7265625" style="2"/>
  </cols>
  <sheetData>
    <row r="1" spans="1:14" ht="32.25" customHeight="1">
      <c r="A1" s="169" t="s">
        <v>73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</row>
    <row r="2" spans="1:14" s="64" customFormat="1" ht="37.5" customHeight="1">
      <c r="A2" s="172" t="s">
        <v>1</v>
      </c>
      <c r="B2" s="172" t="s">
        <v>2</v>
      </c>
      <c r="C2" s="170" t="s">
        <v>74</v>
      </c>
      <c r="D2" s="171"/>
      <c r="E2" s="170" t="s">
        <v>75</v>
      </c>
      <c r="F2" s="171"/>
      <c r="G2" s="170" t="s">
        <v>76</v>
      </c>
      <c r="H2" s="171"/>
      <c r="I2" s="170" t="s">
        <v>77</v>
      </c>
      <c r="J2" s="171"/>
      <c r="K2" s="170" t="s">
        <v>78</v>
      </c>
      <c r="L2" s="171"/>
      <c r="M2" s="170" t="s">
        <v>79</v>
      </c>
      <c r="N2" s="171"/>
    </row>
    <row r="3" spans="1:14" s="64" customFormat="1" ht="67.5" customHeight="1">
      <c r="A3" s="173"/>
      <c r="B3" s="173"/>
      <c r="C3" s="82" t="s">
        <v>80</v>
      </c>
      <c r="D3" s="82" t="s">
        <v>81</v>
      </c>
      <c r="E3" s="82" t="s">
        <v>80</v>
      </c>
      <c r="F3" s="82" t="s">
        <v>81</v>
      </c>
      <c r="G3" s="82" t="s">
        <v>80</v>
      </c>
      <c r="H3" s="82" t="s">
        <v>81</v>
      </c>
      <c r="I3" s="82" t="s">
        <v>80</v>
      </c>
      <c r="J3" s="82" t="s">
        <v>81</v>
      </c>
      <c r="K3" s="82" t="s">
        <v>80</v>
      </c>
      <c r="L3" s="82" t="s">
        <v>81</v>
      </c>
      <c r="M3" s="82" t="s">
        <v>80</v>
      </c>
      <c r="N3" s="82" t="s">
        <v>81</v>
      </c>
    </row>
    <row r="4" spans="1:14" ht="20">
      <c r="A4" s="79">
        <v>1</v>
      </c>
      <c r="B4" s="86" t="s">
        <v>559</v>
      </c>
      <c r="C4" s="84">
        <v>1486</v>
      </c>
      <c r="D4" s="84">
        <v>1267</v>
      </c>
      <c r="E4" s="84">
        <v>113</v>
      </c>
      <c r="F4" s="84">
        <v>102</v>
      </c>
      <c r="G4" s="84">
        <v>750</v>
      </c>
      <c r="H4" s="84">
        <v>636</v>
      </c>
      <c r="I4" s="84">
        <v>181</v>
      </c>
      <c r="J4" s="84">
        <v>170</v>
      </c>
      <c r="K4" s="84">
        <v>235</v>
      </c>
      <c r="L4" s="84">
        <v>209</v>
      </c>
      <c r="M4" s="84">
        <v>250</v>
      </c>
      <c r="N4" s="84">
        <v>127</v>
      </c>
    </row>
    <row r="5" spans="1:14" ht="20">
      <c r="A5" s="79">
        <v>2</v>
      </c>
      <c r="B5" s="86" t="s">
        <v>562</v>
      </c>
      <c r="C5" s="84">
        <v>1425</v>
      </c>
      <c r="D5" s="84">
        <v>1225</v>
      </c>
      <c r="E5" s="84">
        <v>130</v>
      </c>
      <c r="F5" s="84">
        <v>73</v>
      </c>
      <c r="G5" s="84">
        <v>753</v>
      </c>
      <c r="H5" s="84">
        <v>696</v>
      </c>
      <c r="I5" s="84">
        <v>146</v>
      </c>
      <c r="J5" s="84">
        <v>169</v>
      </c>
      <c r="K5" s="84">
        <v>220</v>
      </c>
      <c r="L5" s="84">
        <v>217</v>
      </c>
      <c r="M5" s="84">
        <v>273</v>
      </c>
      <c r="N5" s="84">
        <v>154</v>
      </c>
    </row>
    <row r="6" spans="1:14" ht="20">
      <c r="A6" s="79">
        <v>3</v>
      </c>
      <c r="B6" s="87" t="s">
        <v>560</v>
      </c>
      <c r="C6" s="84">
        <v>2334</v>
      </c>
      <c r="D6" s="84">
        <v>1898</v>
      </c>
      <c r="E6" s="84">
        <v>167</v>
      </c>
      <c r="F6" s="84">
        <v>167</v>
      </c>
      <c r="G6" s="84">
        <v>829</v>
      </c>
      <c r="H6" s="84">
        <v>757</v>
      </c>
      <c r="I6" s="84">
        <v>181</v>
      </c>
      <c r="J6" s="84">
        <v>184</v>
      </c>
      <c r="K6" s="84">
        <v>256</v>
      </c>
      <c r="L6" s="84">
        <v>234</v>
      </c>
      <c r="M6" s="84">
        <v>268</v>
      </c>
      <c r="N6" s="84">
        <v>139</v>
      </c>
    </row>
    <row r="7" spans="1:14" ht="20">
      <c r="A7" s="79">
        <v>4</v>
      </c>
      <c r="B7" s="87" t="s">
        <v>561</v>
      </c>
      <c r="C7" s="84">
        <v>3100</v>
      </c>
      <c r="D7" s="84">
        <v>2274</v>
      </c>
      <c r="E7" s="84">
        <v>197</v>
      </c>
      <c r="F7" s="84">
        <v>142</v>
      </c>
      <c r="G7" s="84">
        <v>1115</v>
      </c>
      <c r="H7" s="84">
        <v>991</v>
      </c>
      <c r="I7" s="84">
        <v>247</v>
      </c>
      <c r="J7" s="84">
        <v>231</v>
      </c>
      <c r="K7" s="84">
        <v>366</v>
      </c>
      <c r="L7" s="84">
        <v>313</v>
      </c>
      <c r="M7" s="84">
        <v>374</v>
      </c>
      <c r="N7" s="84">
        <v>181</v>
      </c>
    </row>
    <row r="8" spans="1:14" ht="20">
      <c r="A8" s="79">
        <v>5</v>
      </c>
      <c r="B8" s="87" t="s">
        <v>563</v>
      </c>
      <c r="C8" s="84">
        <v>2302</v>
      </c>
      <c r="D8" s="84">
        <v>1805</v>
      </c>
      <c r="E8" s="84">
        <v>140</v>
      </c>
      <c r="F8" s="84">
        <v>111</v>
      </c>
      <c r="G8" s="84">
        <v>971</v>
      </c>
      <c r="H8" s="84">
        <v>781</v>
      </c>
      <c r="I8" s="84">
        <v>197</v>
      </c>
      <c r="J8" s="84">
        <v>179</v>
      </c>
      <c r="K8" s="84">
        <v>286</v>
      </c>
      <c r="L8" s="84">
        <v>250</v>
      </c>
      <c r="M8" s="84">
        <v>305</v>
      </c>
      <c r="N8" s="84">
        <v>150</v>
      </c>
    </row>
    <row r="9" spans="1:14" ht="20">
      <c r="A9" s="79">
        <v>6</v>
      </c>
      <c r="B9" s="87" t="s">
        <v>564</v>
      </c>
      <c r="C9" s="84">
        <v>2253</v>
      </c>
      <c r="D9" s="84">
        <v>1773</v>
      </c>
      <c r="E9" s="84">
        <v>167</v>
      </c>
      <c r="F9" s="84">
        <v>157</v>
      </c>
      <c r="G9" s="84">
        <v>812</v>
      </c>
      <c r="H9" s="84">
        <v>699</v>
      </c>
      <c r="I9" s="84">
        <v>188</v>
      </c>
      <c r="J9" s="84">
        <v>173</v>
      </c>
      <c r="K9" s="84">
        <v>281</v>
      </c>
      <c r="L9" s="84">
        <v>280</v>
      </c>
      <c r="M9" s="84">
        <v>216</v>
      </c>
      <c r="N9" s="84">
        <v>130</v>
      </c>
    </row>
    <row r="10" spans="1:14" ht="20">
      <c r="A10" s="79">
        <v>7</v>
      </c>
      <c r="B10" s="87" t="s">
        <v>565</v>
      </c>
      <c r="C10" s="84">
        <v>2535</v>
      </c>
      <c r="D10" s="84">
        <v>1965</v>
      </c>
      <c r="E10" s="84">
        <v>179</v>
      </c>
      <c r="F10" s="84">
        <v>179</v>
      </c>
      <c r="G10" s="84">
        <v>809</v>
      </c>
      <c r="H10" s="84">
        <v>625</v>
      </c>
      <c r="I10" s="84">
        <v>188</v>
      </c>
      <c r="J10" s="84">
        <v>178</v>
      </c>
      <c r="K10" s="84">
        <v>275</v>
      </c>
      <c r="L10" s="84">
        <v>268</v>
      </c>
      <c r="M10" s="84">
        <v>256</v>
      </c>
      <c r="N10" s="84">
        <v>150</v>
      </c>
    </row>
    <row r="11" spans="1:14" ht="20">
      <c r="A11" s="79">
        <v>8</v>
      </c>
      <c r="B11" s="87" t="s">
        <v>566</v>
      </c>
      <c r="C11" s="84">
        <v>1936</v>
      </c>
      <c r="D11" s="84">
        <v>1628</v>
      </c>
      <c r="E11" s="84">
        <v>136</v>
      </c>
      <c r="F11" s="84">
        <v>128</v>
      </c>
      <c r="G11" s="84">
        <v>797</v>
      </c>
      <c r="H11" s="84">
        <v>709</v>
      </c>
      <c r="I11" s="84">
        <v>195</v>
      </c>
      <c r="J11" s="84">
        <v>161</v>
      </c>
      <c r="K11" s="84">
        <v>256</v>
      </c>
      <c r="L11" s="84">
        <v>231</v>
      </c>
      <c r="M11" s="84">
        <v>237</v>
      </c>
      <c r="N11" s="84">
        <v>101</v>
      </c>
    </row>
    <row r="12" spans="1:14" ht="20">
      <c r="A12" s="79">
        <v>9</v>
      </c>
      <c r="B12" s="87" t="s">
        <v>567</v>
      </c>
      <c r="C12" s="84">
        <v>1743</v>
      </c>
      <c r="D12" s="84">
        <v>1366</v>
      </c>
      <c r="E12" s="84">
        <v>89</v>
      </c>
      <c r="F12" s="84">
        <v>83</v>
      </c>
      <c r="G12" s="84">
        <v>601</v>
      </c>
      <c r="H12" s="84">
        <v>449</v>
      </c>
      <c r="I12" s="84">
        <v>156</v>
      </c>
      <c r="J12" s="84">
        <v>141</v>
      </c>
      <c r="K12" s="84">
        <v>219</v>
      </c>
      <c r="L12" s="84">
        <v>218</v>
      </c>
      <c r="M12" s="84">
        <v>181</v>
      </c>
      <c r="N12" s="84">
        <v>108</v>
      </c>
    </row>
    <row r="13" spans="1:14" ht="20">
      <c r="A13" s="79">
        <v>10</v>
      </c>
      <c r="B13" s="87" t="s">
        <v>568</v>
      </c>
      <c r="C13" s="84">
        <v>2310</v>
      </c>
      <c r="D13" s="84">
        <v>1748</v>
      </c>
      <c r="E13" s="84">
        <v>104</v>
      </c>
      <c r="F13" s="84">
        <v>103</v>
      </c>
      <c r="G13" s="84">
        <v>973</v>
      </c>
      <c r="H13" s="84">
        <v>868</v>
      </c>
      <c r="I13" s="84">
        <v>221</v>
      </c>
      <c r="J13" s="84">
        <v>201</v>
      </c>
      <c r="K13" s="84">
        <v>300</v>
      </c>
      <c r="L13" s="84">
        <v>273</v>
      </c>
      <c r="M13" s="84">
        <v>326</v>
      </c>
      <c r="N13" s="84">
        <v>191</v>
      </c>
    </row>
    <row r="14" spans="1:14" ht="20">
      <c r="A14" s="79">
        <v>11</v>
      </c>
      <c r="B14" s="87" t="s">
        <v>569</v>
      </c>
      <c r="C14" s="84">
        <v>1737</v>
      </c>
      <c r="D14" s="84">
        <v>1465</v>
      </c>
      <c r="E14" s="84">
        <v>92</v>
      </c>
      <c r="F14" s="84">
        <v>91</v>
      </c>
      <c r="G14" s="84">
        <v>813</v>
      </c>
      <c r="H14" s="84">
        <v>634</v>
      </c>
      <c r="I14" s="84">
        <v>137</v>
      </c>
      <c r="J14" s="84">
        <v>168</v>
      </c>
      <c r="K14" s="84">
        <v>241</v>
      </c>
      <c r="L14" s="84">
        <v>240</v>
      </c>
      <c r="M14" s="84">
        <v>240</v>
      </c>
      <c r="N14" s="84">
        <v>130</v>
      </c>
    </row>
    <row r="15" spans="1:14" ht="20">
      <c r="A15" s="79">
        <v>12</v>
      </c>
      <c r="B15" s="87" t="s">
        <v>570</v>
      </c>
      <c r="C15" s="84">
        <v>2027</v>
      </c>
      <c r="D15" s="84">
        <v>1630</v>
      </c>
      <c r="E15" s="84">
        <v>89</v>
      </c>
      <c r="F15" s="84">
        <v>88</v>
      </c>
      <c r="G15" s="84">
        <v>884</v>
      </c>
      <c r="H15" s="84">
        <v>793</v>
      </c>
      <c r="I15" s="84">
        <v>182</v>
      </c>
      <c r="J15" s="84">
        <v>169</v>
      </c>
      <c r="K15" s="84">
        <v>255</v>
      </c>
      <c r="L15" s="84">
        <v>225</v>
      </c>
      <c r="M15" s="84">
        <v>323</v>
      </c>
      <c r="N15" s="84">
        <v>138</v>
      </c>
    </row>
    <row r="16" spans="1:14" ht="20">
      <c r="A16" s="79">
        <v>13</v>
      </c>
      <c r="B16" s="87" t="s">
        <v>571</v>
      </c>
      <c r="C16" s="84">
        <v>1923</v>
      </c>
      <c r="D16" s="84">
        <v>1563</v>
      </c>
      <c r="E16" s="84">
        <v>91</v>
      </c>
      <c r="F16" s="84">
        <v>90</v>
      </c>
      <c r="G16" s="84">
        <v>885</v>
      </c>
      <c r="H16" s="84">
        <v>753</v>
      </c>
      <c r="I16" s="84">
        <v>203</v>
      </c>
      <c r="J16" s="84">
        <v>162</v>
      </c>
      <c r="K16" s="84">
        <v>267</v>
      </c>
      <c r="L16" s="84">
        <v>263</v>
      </c>
      <c r="M16" s="84">
        <v>269</v>
      </c>
      <c r="N16" s="84">
        <v>149</v>
      </c>
    </row>
    <row r="17" spans="1:14" ht="21">
      <c r="A17" s="80"/>
      <c r="B17" s="88" t="s">
        <v>106</v>
      </c>
      <c r="C17" s="81">
        <f t="shared" ref="C17:N17" si="0">SUM(C4:C16)</f>
        <v>27111</v>
      </c>
      <c r="D17" s="81">
        <f t="shared" si="0"/>
        <v>21607</v>
      </c>
      <c r="E17" s="81">
        <f t="shared" si="0"/>
        <v>1694</v>
      </c>
      <c r="F17" s="81">
        <f t="shared" si="0"/>
        <v>1514</v>
      </c>
      <c r="G17" s="81">
        <f t="shared" si="0"/>
        <v>10992</v>
      </c>
      <c r="H17" s="81">
        <f t="shared" si="0"/>
        <v>9391</v>
      </c>
      <c r="I17" s="81">
        <f t="shared" si="0"/>
        <v>2422</v>
      </c>
      <c r="J17" s="81">
        <f t="shared" si="0"/>
        <v>2286</v>
      </c>
      <c r="K17" s="81">
        <f t="shared" si="0"/>
        <v>3457</v>
      </c>
      <c r="L17" s="81">
        <f t="shared" si="0"/>
        <v>3221</v>
      </c>
      <c r="M17" s="81">
        <f t="shared" si="0"/>
        <v>3518</v>
      </c>
      <c r="N17" s="81">
        <f t="shared" si="0"/>
        <v>1848</v>
      </c>
    </row>
  </sheetData>
  <mergeCells count="9">
    <mergeCell ref="A1:N1"/>
    <mergeCell ref="C2:D2"/>
    <mergeCell ref="E2:F2"/>
    <mergeCell ref="G2:H2"/>
    <mergeCell ref="I2:J2"/>
    <mergeCell ref="K2:L2"/>
    <mergeCell ref="M2:N2"/>
    <mergeCell ref="A2:A3"/>
    <mergeCell ref="B2:B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0"/>
  <sheetViews>
    <sheetView workbookViewId="0">
      <selection activeCell="I9" sqref="I9"/>
    </sheetView>
  </sheetViews>
  <sheetFormatPr defaultColWidth="9" defaultRowHeight="14.5"/>
  <cols>
    <col min="1" max="1" width="5.54296875" customWidth="1"/>
    <col min="2" max="2" width="23.453125" customWidth="1"/>
    <col min="3" max="9" width="8.81640625" customWidth="1"/>
    <col min="10" max="10" width="15.453125" customWidth="1"/>
  </cols>
  <sheetData>
    <row r="1" spans="1:10">
      <c r="A1" s="175" t="s">
        <v>1</v>
      </c>
      <c r="B1" s="176" t="s">
        <v>82</v>
      </c>
      <c r="C1" s="174" t="s">
        <v>83</v>
      </c>
      <c r="D1" s="174"/>
      <c r="E1" s="174"/>
      <c r="F1" s="174"/>
      <c r="G1" s="174"/>
      <c r="H1" s="174"/>
      <c r="I1" s="174"/>
      <c r="J1" s="174"/>
    </row>
    <row r="2" spans="1:10" s="2" customFormat="1" ht="43.5">
      <c r="A2" s="175"/>
      <c r="B2" s="176"/>
      <c r="C2" s="61" t="s">
        <v>3</v>
      </c>
      <c r="D2" s="61" t="s">
        <v>84</v>
      </c>
      <c r="E2" s="61" t="s">
        <v>85</v>
      </c>
      <c r="F2" s="61" t="s">
        <v>86</v>
      </c>
      <c r="G2" s="61" t="s">
        <v>7</v>
      </c>
      <c r="H2" s="61" t="s">
        <v>87</v>
      </c>
      <c r="I2" s="61" t="s">
        <v>88</v>
      </c>
      <c r="J2" s="61" t="s">
        <v>89</v>
      </c>
    </row>
    <row r="3" spans="1:10">
      <c r="A3" s="5">
        <v>1</v>
      </c>
      <c r="B3" s="63" t="s">
        <v>90</v>
      </c>
      <c r="C3" s="77" t="s">
        <v>585</v>
      </c>
      <c r="D3" s="77" t="s">
        <v>585</v>
      </c>
      <c r="E3" s="77" t="s">
        <v>585</v>
      </c>
      <c r="F3" s="77" t="s">
        <v>585</v>
      </c>
      <c r="G3" s="77" t="s">
        <v>585</v>
      </c>
      <c r="H3" s="77" t="s">
        <v>585</v>
      </c>
      <c r="I3" s="77" t="s">
        <v>585</v>
      </c>
      <c r="J3" s="77"/>
    </row>
    <row r="4" spans="1:10">
      <c r="A4" s="5">
        <v>2</v>
      </c>
      <c r="B4" s="63" t="s">
        <v>91</v>
      </c>
      <c r="C4" s="77" t="s">
        <v>586</v>
      </c>
      <c r="D4" s="77" t="s">
        <v>586</v>
      </c>
      <c r="E4" s="77" t="s">
        <v>586</v>
      </c>
      <c r="F4" s="85" t="s">
        <v>585</v>
      </c>
      <c r="G4" s="85" t="s">
        <v>585</v>
      </c>
      <c r="H4" s="85" t="s">
        <v>585</v>
      </c>
      <c r="I4" s="85" t="s">
        <v>586</v>
      </c>
      <c r="J4" s="77"/>
    </row>
    <row r="5" spans="1:10">
      <c r="A5" s="5">
        <v>3</v>
      </c>
      <c r="B5" s="63" t="s">
        <v>92</v>
      </c>
      <c r="C5" s="77" t="s">
        <v>585</v>
      </c>
      <c r="D5" s="77" t="s">
        <v>585</v>
      </c>
      <c r="E5" s="77" t="s">
        <v>585</v>
      </c>
      <c r="F5" s="77" t="s">
        <v>585</v>
      </c>
      <c r="G5" s="77" t="s">
        <v>585</v>
      </c>
      <c r="H5" s="77" t="s">
        <v>585</v>
      </c>
      <c r="I5" s="77" t="s">
        <v>585</v>
      </c>
      <c r="J5" s="77"/>
    </row>
    <row r="6" spans="1:10">
      <c r="A6" s="5">
        <v>4</v>
      </c>
      <c r="B6" s="63" t="s">
        <v>93</v>
      </c>
      <c r="C6" s="77" t="s">
        <v>586</v>
      </c>
      <c r="D6" s="77" t="s">
        <v>585</v>
      </c>
      <c r="E6" s="77" t="s">
        <v>585</v>
      </c>
      <c r="F6" s="77" t="s">
        <v>585</v>
      </c>
      <c r="G6" s="77" t="s">
        <v>585</v>
      </c>
      <c r="H6" s="77" t="s">
        <v>585</v>
      </c>
      <c r="I6" s="77" t="s">
        <v>585</v>
      </c>
      <c r="J6" s="77"/>
    </row>
    <row r="7" spans="1:10">
      <c r="A7" s="5">
        <v>5</v>
      </c>
      <c r="B7" s="63" t="s">
        <v>94</v>
      </c>
      <c r="C7" s="77" t="s">
        <v>585</v>
      </c>
      <c r="D7" s="77" t="s">
        <v>585</v>
      </c>
      <c r="E7" s="77" t="s">
        <v>585</v>
      </c>
      <c r="F7" s="77" t="s">
        <v>585</v>
      </c>
      <c r="G7" s="77" t="s">
        <v>585</v>
      </c>
      <c r="H7" s="77" t="s">
        <v>585</v>
      </c>
      <c r="I7" s="77" t="s">
        <v>585</v>
      </c>
      <c r="J7" s="77"/>
    </row>
    <row r="8" spans="1:10">
      <c r="A8" s="5">
        <v>6</v>
      </c>
      <c r="B8" s="63" t="s">
        <v>95</v>
      </c>
      <c r="C8" s="85" t="s">
        <v>586</v>
      </c>
      <c r="D8" s="85" t="s">
        <v>586</v>
      </c>
      <c r="E8" s="85" t="s">
        <v>586</v>
      </c>
      <c r="F8" s="77" t="s">
        <v>585</v>
      </c>
      <c r="G8" s="77" t="s">
        <v>585</v>
      </c>
      <c r="H8" s="77" t="s">
        <v>585</v>
      </c>
      <c r="I8" s="77" t="s">
        <v>585</v>
      </c>
      <c r="J8" s="77"/>
    </row>
    <row r="9" spans="1:10">
      <c r="A9" s="5">
        <v>7</v>
      </c>
      <c r="B9" s="63" t="s">
        <v>96</v>
      </c>
      <c r="C9" s="77" t="s">
        <v>585</v>
      </c>
      <c r="D9" s="77" t="s">
        <v>585</v>
      </c>
      <c r="E9" s="77" t="s">
        <v>585</v>
      </c>
      <c r="F9" s="77" t="s">
        <v>585</v>
      </c>
      <c r="G9" s="77" t="s">
        <v>585</v>
      </c>
      <c r="H9" s="77" t="s">
        <v>585</v>
      </c>
      <c r="I9" s="77" t="s">
        <v>585</v>
      </c>
      <c r="J9" s="77"/>
    </row>
    <row r="10" spans="1:10">
      <c r="A10" s="5">
        <v>8</v>
      </c>
      <c r="B10" s="63" t="s">
        <v>97</v>
      </c>
      <c r="C10" s="77" t="s">
        <v>586</v>
      </c>
      <c r="D10" s="77" t="s">
        <v>586</v>
      </c>
      <c r="E10" s="77" t="s">
        <v>586</v>
      </c>
      <c r="F10" s="77" t="s">
        <v>587</v>
      </c>
      <c r="G10" s="77" t="s">
        <v>587</v>
      </c>
      <c r="H10" s="77" t="s">
        <v>587</v>
      </c>
      <c r="I10" s="77" t="s">
        <v>587</v>
      </c>
      <c r="J10" s="63"/>
    </row>
  </sheetData>
  <mergeCells count="3">
    <mergeCell ref="C1:J1"/>
    <mergeCell ref="A1:A2"/>
    <mergeCell ref="B1:B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8"/>
  <sheetViews>
    <sheetView zoomScale="85" zoomScaleNormal="85" workbookViewId="0">
      <pane xSplit="2" ySplit="3" topLeftCell="C4" activePane="bottomRight" state="frozen"/>
      <selection pane="topRight"/>
      <selection pane="bottomLeft"/>
      <selection pane="bottomRight" activeCell="H12" sqref="H12"/>
    </sheetView>
  </sheetViews>
  <sheetFormatPr defaultColWidth="18.1796875" defaultRowHeight="14.5"/>
  <cols>
    <col min="1" max="1" width="6" style="54" customWidth="1"/>
    <col min="2" max="2" width="35.54296875" style="54" customWidth="1"/>
    <col min="3" max="3" width="18" style="54" customWidth="1"/>
    <col min="4" max="4" width="12.54296875" style="54" customWidth="1"/>
    <col min="5" max="5" width="11" style="54" customWidth="1"/>
    <col min="6" max="6" width="14.453125" style="54" customWidth="1"/>
    <col min="7" max="7" width="13" style="54" customWidth="1"/>
    <col min="8" max="8" width="11.26953125" style="54" customWidth="1"/>
    <col min="9" max="9" width="12" style="54" customWidth="1"/>
    <col min="10" max="10" width="9.1796875" style="54" customWidth="1"/>
    <col min="11" max="11" width="13.81640625" style="54" customWidth="1"/>
    <col min="12" max="12" width="17.453125" style="54" customWidth="1"/>
    <col min="13" max="13" width="9.54296875" style="54" customWidth="1"/>
    <col min="14" max="14" width="13.54296875" style="54" customWidth="1"/>
    <col min="15" max="15" width="9.54296875" style="54" customWidth="1"/>
    <col min="16" max="16384" width="18.1796875" style="54"/>
  </cols>
  <sheetData>
    <row r="1" spans="1:19" s="1" customFormat="1" ht="19.5" customHeight="1">
      <c r="A1" s="177" t="s">
        <v>1</v>
      </c>
      <c r="B1" s="177" t="s">
        <v>98</v>
      </c>
      <c r="C1" s="181" t="s">
        <v>99</v>
      </c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R1" s="181"/>
      <c r="S1" s="181"/>
    </row>
    <row r="2" spans="1:19" s="1" customFormat="1" ht="44.5" customHeight="1">
      <c r="A2" s="177"/>
      <c r="B2" s="177"/>
      <c r="C2" s="178" t="s">
        <v>100</v>
      </c>
      <c r="D2" s="179" t="s">
        <v>101</v>
      </c>
      <c r="E2" s="179"/>
      <c r="F2" s="179" t="s">
        <v>102</v>
      </c>
      <c r="G2" s="179" t="s">
        <v>103</v>
      </c>
      <c r="H2" s="179"/>
      <c r="I2" s="180" t="s">
        <v>104</v>
      </c>
      <c r="J2" s="180"/>
      <c r="K2" s="180" t="s">
        <v>102</v>
      </c>
      <c r="L2" s="180" t="s">
        <v>105</v>
      </c>
      <c r="M2" s="180"/>
      <c r="N2" s="182" t="s">
        <v>106</v>
      </c>
      <c r="O2" s="182"/>
      <c r="P2" s="183" t="s">
        <v>107</v>
      </c>
      <c r="Q2" s="183" t="s">
        <v>108</v>
      </c>
      <c r="R2" s="183" t="s">
        <v>109</v>
      </c>
      <c r="S2" s="183" t="s">
        <v>110</v>
      </c>
    </row>
    <row r="3" spans="1:19" s="1" customFormat="1" ht="29">
      <c r="A3" s="177"/>
      <c r="B3" s="177"/>
      <c r="C3" s="178"/>
      <c r="D3" s="56" t="s">
        <v>111</v>
      </c>
      <c r="E3" s="55" t="s">
        <v>112</v>
      </c>
      <c r="F3" s="179"/>
      <c r="G3" s="55" t="s">
        <v>113</v>
      </c>
      <c r="H3" s="55" t="s">
        <v>112</v>
      </c>
      <c r="I3" s="16" t="s">
        <v>111</v>
      </c>
      <c r="J3" s="16" t="s">
        <v>112</v>
      </c>
      <c r="K3" s="180"/>
      <c r="L3" s="16" t="s">
        <v>113</v>
      </c>
      <c r="M3" s="16" t="s">
        <v>112</v>
      </c>
      <c r="N3" s="33" t="s">
        <v>111</v>
      </c>
      <c r="O3" s="33" t="s">
        <v>112</v>
      </c>
      <c r="P3" s="183"/>
      <c r="Q3" s="183"/>
      <c r="R3" s="183"/>
      <c r="S3" s="183"/>
    </row>
    <row r="4" spans="1:19">
      <c r="A4" s="119">
        <v>1</v>
      </c>
      <c r="B4" s="120" t="s">
        <v>74</v>
      </c>
      <c r="C4" s="118">
        <v>14916</v>
      </c>
      <c r="D4" s="118">
        <v>20703</v>
      </c>
      <c r="E4" s="118">
        <v>20225</v>
      </c>
      <c r="F4" s="5">
        <v>0</v>
      </c>
      <c r="G4" s="121">
        <v>6408</v>
      </c>
      <c r="H4" s="121">
        <v>1382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60">
        <f>D4+G4+I4+L4</f>
        <v>27111</v>
      </c>
      <c r="O4" s="60">
        <f>E4+F4+H4+J4+K4+M4</f>
        <v>21607</v>
      </c>
      <c r="P4" s="57">
        <f>C4-N4</f>
        <v>-12195</v>
      </c>
      <c r="Q4" s="62">
        <f>O4/C4</f>
        <v>1.448578707428265</v>
      </c>
      <c r="R4" s="62">
        <f>(D4+I4-E4-J4-F4-K4)/(D4+I4)</f>
        <v>2.3088441288702119E-2</v>
      </c>
      <c r="S4" s="62">
        <f>(G4+L4-H4-M4)/(G4+L4)</f>
        <v>0.78433208489388262</v>
      </c>
    </row>
    <row r="5" spans="1:19">
      <c r="A5" s="119">
        <v>2</v>
      </c>
      <c r="B5" s="120" t="s">
        <v>75</v>
      </c>
      <c r="C5" s="118">
        <v>7458</v>
      </c>
      <c r="D5" s="118">
        <v>1694</v>
      </c>
      <c r="E5" s="118">
        <v>1514</v>
      </c>
      <c r="F5" s="5">
        <v>0</v>
      </c>
      <c r="G5" s="121">
        <v>0</v>
      </c>
      <c r="H5" s="119">
        <v>0</v>
      </c>
      <c r="I5" s="57">
        <v>0</v>
      </c>
      <c r="J5" s="57">
        <v>0</v>
      </c>
      <c r="K5" s="5">
        <v>0</v>
      </c>
      <c r="L5" s="5">
        <v>0</v>
      </c>
      <c r="M5" s="5">
        <v>0</v>
      </c>
      <c r="N5" s="60">
        <f t="shared" ref="N5:N38" si="0">D5+G5+I5+L5</f>
        <v>1694</v>
      </c>
      <c r="O5" s="97">
        <f t="shared" ref="O5:O10" si="1">E5+F5+H5+J5+K5+M5</f>
        <v>1514</v>
      </c>
      <c r="P5" s="57">
        <f t="shared" ref="P5:P38" si="2">C5-N5</f>
        <v>5764</v>
      </c>
      <c r="Q5" s="62">
        <f t="shared" ref="Q5:Q38" si="3">O5/C5</f>
        <v>0.2030034861893269</v>
      </c>
      <c r="R5" s="62">
        <f t="shared" ref="R5:R38" si="4">(D5+I5-E5-J5-F5-K5)/(D5+I5)</f>
        <v>0.10625737898465171</v>
      </c>
      <c r="S5" s="62" t="e">
        <f t="shared" ref="S5:S38" si="5">(G5+L5-H5-M5)/(G5+L5)</f>
        <v>#DIV/0!</v>
      </c>
    </row>
    <row r="6" spans="1:19">
      <c r="A6" s="119">
        <v>3</v>
      </c>
      <c r="B6" s="120" t="s">
        <v>76</v>
      </c>
      <c r="C6" s="118">
        <v>8616</v>
      </c>
      <c r="D6" s="118">
        <v>7810</v>
      </c>
      <c r="E6" s="118">
        <v>6226</v>
      </c>
      <c r="F6" s="5">
        <v>0</v>
      </c>
      <c r="G6" s="121">
        <v>3182</v>
      </c>
      <c r="H6" s="121">
        <v>3165</v>
      </c>
      <c r="I6" s="5">
        <v>0</v>
      </c>
      <c r="J6" s="5">
        <v>0</v>
      </c>
      <c r="K6" s="5">
        <v>0</v>
      </c>
      <c r="L6" s="60">
        <v>738</v>
      </c>
      <c r="M6" s="60">
        <v>738</v>
      </c>
      <c r="N6" s="60">
        <f t="shared" si="0"/>
        <v>11730</v>
      </c>
      <c r="O6" s="97">
        <f t="shared" si="1"/>
        <v>10129</v>
      </c>
      <c r="P6" s="57">
        <f t="shared" si="2"/>
        <v>-3114</v>
      </c>
      <c r="Q6" s="62">
        <f t="shared" si="3"/>
        <v>1.1756035283194057</v>
      </c>
      <c r="R6" s="62">
        <f t="shared" si="4"/>
        <v>0.20281690140845071</v>
      </c>
      <c r="S6" s="62">
        <f t="shared" si="5"/>
        <v>4.336734693877551E-3</v>
      </c>
    </row>
    <row r="7" spans="1:19">
      <c r="A7" s="119">
        <v>4</v>
      </c>
      <c r="B7" s="120" t="s">
        <v>77</v>
      </c>
      <c r="C7" s="118">
        <v>1928</v>
      </c>
      <c r="D7" s="118">
        <v>1861</v>
      </c>
      <c r="E7" s="118">
        <v>1730</v>
      </c>
      <c r="F7" s="5">
        <v>0</v>
      </c>
      <c r="G7" s="121">
        <v>561</v>
      </c>
      <c r="H7" s="121">
        <v>556</v>
      </c>
      <c r="I7" s="5">
        <v>0</v>
      </c>
      <c r="J7" s="5">
        <v>0</v>
      </c>
      <c r="K7" s="5">
        <v>0</v>
      </c>
      <c r="L7" s="60">
        <v>346</v>
      </c>
      <c r="M7" s="60">
        <v>346</v>
      </c>
      <c r="N7" s="60">
        <f t="shared" si="0"/>
        <v>2768</v>
      </c>
      <c r="O7" s="97">
        <f t="shared" si="1"/>
        <v>2632</v>
      </c>
      <c r="P7" s="57">
        <f t="shared" si="2"/>
        <v>-840</v>
      </c>
      <c r="Q7" s="62">
        <f t="shared" si="3"/>
        <v>1.3651452282157677</v>
      </c>
      <c r="R7" s="62">
        <f t="shared" si="4"/>
        <v>7.0392262224610425E-2</v>
      </c>
      <c r="S7" s="62">
        <f t="shared" si="5"/>
        <v>5.512679162072767E-3</v>
      </c>
    </row>
    <row r="8" spans="1:19">
      <c r="A8" s="119">
        <v>5</v>
      </c>
      <c r="B8" s="120" t="s">
        <v>78</v>
      </c>
      <c r="C8" s="118">
        <v>3346</v>
      </c>
      <c r="D8" s="118">
        <v>2831</v>
      </c>
      <c r="E8" s="118">
        <v>2601</v>
      </c>
      <c r="F8" s="5">
        <v>0</v>
      </c>
      <c r="G8" s="121">
        <v>626</v>
      </c>
      <c r="H8" s="119">
        <v>620</v>
      </c>
      <c r="I8" s="57">
        <v>0</v>
      </c>
      <c r="J8" s="57">
        <v>0</v>
      </c>
      <c r="K8" s="5">
        <v>0</v>
      </c>
      <c r="L8" s="60">
        <v>369</v>
      </c>
      <c r="M8" s="60">
        <v>369</v>
      </c>
      <c r="N8" s="60">
        <f t="shared" si="0"/>
        <v>3826</v>
      </c>
      <c r="O8" s="97">
        <f t="shared" si="1"/>
        <v>3590</v>
      </c>
      <c r="P8" s="57">
        <f t="shared" si="2"/>
        <v>-480</v>
      </c>
      <c r="Q8" s="62">
        <f t="shared" si="3"/>
        <v>1.0729228930065751</v>
      </c>
      <c r="R8" s="62">
        <f t="shared" si="4"/>
        <v>8.1243376898622391E-2</v>
      </c>
      <c r="S8" s="62">
        <f t="shared" si="5"/>
        <v>6.030150753768844E-3</v>
      </c>
    </row>
    <row r="9" spans="1:19">
      <c r="A9" s="57">
        <v>6</v>
      </c>
      <c r="B9" s="58" t="s">
        <v>114</v>
      </c>
      <c r="C9" s="59"/>
      <c r="D9" s="59">
        <v>0</v>
      </c>
      <c r="E9" s="59">
        <v>0</v>
      </c>
      <c r="F9" s="5">
        <v>0</v>
      </c>
      <c r="G9" s="5">
        <v>0</v>
      </c>
      <c r="H9" s="57">
        <v>0</v>
      </c>
      <c r="I9" s="57">
        <v>0</v>
      </c>
      <c r="J9" s="57">
        <v>0</v>
      </c>
      <c r="K9" s="5">
        <v>0</v>
      </c>
      <c r="L9" s="5">
        <v>0</v>
      </c>
      <c r="M9" s="5">
        <v>0</v>
      </c>
      <c r="N9" s="60">
        <f t="shared" si="0"/>
        <v>0</v>
      </c>
      <c r="O9" s="97">
        <f t="shared" si="1"/>
        <v>0</v>
      </c>
      <c r="P9" s="57">
        <f t="shared" si="2"/>
        <v>0</v>
      </c>
      <c r="Q9" s="62" t="e">
        <f t="shared" si="3"/>
        <v>#DIV/0!</v>
      </c>
      <c r="R9" s="62" t="e">
        <f t="shared" si="4"/>
        <v>#DIV/0!</v>
      </c>
      <c r="S9" s="62" t="e">
        <f t="shared" si="5"/>
        <v>#DIV/0!</v>
      </c>
    </row>
    <row r="10" spans="1:19">
      <c r="A10" s="57">
        <v>7</v>
      </c>
      <c r="B10" s="58" t="s">
        <v>115</v>
      </c>
      <c r="C10" s="59">
        <f>SUM(C11:C22)</f>
        <v>1903</v>
      </c>
      <c r="D10" s="59">
        <f>SUM(D11:D22)</f>
        <v>2846</v>
      </c>
      <c r="E10" s="59">
        <f>SUM(E11:E22)</f>
        <v>1476</v>
      </c>
      <c r="F10" s="59">
        <f t="shared" ref="F10:M10" si="6">SUM(F11:F22)</f>
        <v>0</v>
      </c>
      <c r="G10" s="59">
        <f t="shared" si="6"/>
        <v>440</v>
      </c>
      <c r="H10" s="59">
        <f t="shared" si="6"/>
        <v>372</v>
      </c>
      <c r="I10" s="59">
        <f t="shared" si="6"/>
        <v>0</v>
      </c>
      <c r="J10" s="59">
        <f t="shared" si="6"/>
        <v>0</v>
      </c>
      <c r="K10" s="59">
        <f t="shared" si="6"/>
        <v>0</v>
      </c>
      <c r="L10" s="59">
        <f t="shared" si="6"/>
        <v>0</v>
      </c>
      <c r="M10" s="59">
        <f t="shared" si="6"/>
        <v>0</v>
      </c>
      <c r="N10" s="60">
        <f t="shared" si="0"/>
        <v>3286</v>
      </c>
      <c r="O10" s="97">
        <f t="shared" si="1"/>
        <v>1848</v>
      </c>
      <c r="P10" s="57">
        <f t="shared" si="2"/>
        <v>-1383</v>
      </c>
      <c r="Q10" s="62">
        <f t="shared" si="3"/>
        <v>0.97109826589595372</v>
      </c>
      <c r="R10" s="62">
        <f t="shared" si="4"/>
        <v>0.48137737174982431</v>
      </c>
      <c r="S10" s="62">
        <f t="shared" si="5"/>
        <v>0.15454545454545454</v>
      </c>
    </row>
    <row r="11" spans="1:19">
      <c r="A11" s="119" t="s">
        <v>116</v>
      </c>
      <c r="B11" s="120" t="s">
        <v>117</v>
      </c>
      <c r="C11" s="118">
        <v>287</v>
      </c>
      <c r="D11" s="118">
        <v>772</v>
      </c>
      <c r="E11" s="118">
        <v>348</v>
      </c>
      <c r="F11" s="5">
        <v>0</v>
      </c>
      <c r="G11" s="121">
        <v>94</v>
      </c>
      <c r="H11" s="119">
        <v>68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60">
        <f>D11+G11+I11+L11</f>
        <v>866</v>
      </c>
      <c r="O11" s="60">
        <f>E11+F11+H11+J11+K11+M11</f>
        <v>416</v>
      </c>
      <c r="P11" s="57">
        <f t="shared" si="2"/>
        <v>-579</v>
      </c>
      <c r="Q11" s="62">
        <f t="shared" si="3"/>
        <v>1.4494773519163764</v>
      </c>
      <c r="R11" s="62">
        <f>(D11+I11-E11-J11-F11-K11)/(D11+I11)</f>
        <v>0.54922279792746109</v>
      </c>
      <c r="S11" s="62">
        <f t="shared" si="5"/>
        <v>0.27659574468085107</v>
      </c>
    </row>
    <row r="12" spans="1:19">
      <c r="A12" s="119" t="s">
        <v>118</v>
      </c>
      <c r="B12" s="120" t="s">
        <v>119</v>
      </c>
      <c r="C12" s="118">
        <v>284</v>
      </c>
      <c r="D12" s="118">
        <v>380</v>
      </c>
      <c r="E12" s="118">
        <v>229</v>
      </c>
      <c r="F12" s="5">
        <v>0</v>
      </c>
      <c r="G12" s="121">
        <v>150</v>
      </c>
      <c r="H12" s="119">
        <v>122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60">
        <f t="shared" si="0"/>
        <v>530</v>
      </c>
      <c r="O12" s="60">
        <f t="shared" ref="O12:O38" si="7">E12+F12+H12+J12+K12+M12</f>
        <v>351</v>
      </c>
      <c r="P12" s="57">
        <f t="shared" si="2"/>
        <v>-246</v>
      </c>
      <c r="Q12" s="62">
        <f t="shared" si="3"/>
        <v>1.2359154929577465</v>
      </c>
      <c r="R12" s="62">
        <f t="shared" si="4"/>
        <v>0.39736842105263159</v>
      </c>
      <c r="S12" s="62">
        <f t="shared" si="5"/>
        <v>0.18666666666666668</v>
      </c>
    </row>
    <row r="13" spans="1:19">
      <c r="A13" s="119" t="s">
        <v>120</v>
      </c>
      <c r="B13" s="120" t="s">
        <v>121</v>
      </c>
      <c r="C13" s="118">
        <v>272</v>
      </c>
      <c r="D13" s="118">
        <v>431</v>
      </c>
      <c r="E13" s="118">
        <v>228</v>
      </c>
      <c r="F13" s="5">
        <v>0</v>
      </c>
      <c r="G13" s="121">
        <v>27</v>
      </c>
      <c r="H13" s="119">
        <v>22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60">
        <f t="shared" si="0"/>
        <v>458</v>
      </c>
      <c r="O13" s="60">
        <f t="shared" si="7"/>
        <v>250</v>
      </c>
      <c r="P13" s="57">
        <f t="shared" si="2"/>
        <v>-186</v>
      </c>
      <c r="Q13" s="62">
        <f t="shared" si="3"/>
        <v>0.91911764705882348</v>
      </c>
      <c r="R13" s="62">
        <f t="shared" si="4"/>
        <v>0.47099767981438517</v>
      </c>
      <c r="S13" s="62">
        <f t="shared" si="5"/>
        <v>0.18518518518518517</v>
      </c>
    </row>
    <row r="14" spans="1:19">
      <c r="A14" s="57" t="s">
        <v>122</v>
      </c>
      <c r="B14" s="58" t="s">
        <v>123</v>
      </c>
      <c r="C14" s="59">
        <v>272</v>
      </c>
      <c r="D14" s="59">
        <v>187</v>
      </c>
      <c r="E14" s="59">
        <v>115</v>
      </c>
      <c r="F14" s="5">
        <v>0</v>
      </c>
      <c r="G14" s="5">
        <v>0</v>
      </c>
      <c r="H14" s="57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60">
        <f t="shared" si="0"/>
        <v>187</v>
      </c>
      <c r="O14" s="60">
        <f t="shared" si="7"/>
        <v>115</v>
      </c>
      <c r="P14" s="57">
        <f t="shared" si="2"/>
        <v>85</v>
      </c>
      <c r="Q14" s="62">
        <f t="shared" si="3"/>
        <v>0.42279411764705882</v>
      </c>
      <c r="R14" s="62">
        <f t="shared" si="4"/>
        <v>0.38502673796791442</v>
      </c>
      <c r="S14" s="62" t="e">
        <f t="shared" si="5"/>
        <v>#DIV/0!</v>
      </c>
    </row>
    <row r="15" spans="1:19">
      <c r="A15" s="57" t="s">
        <v>124</v>
      </c>
      <c r="B15" s="58" t="s">
        <v>125</v>
      </c>
      <c r="C15" s="59">
        <v>275</v>
      </c>
      <c r="D15" s="59">
        <v>224</v>
      </c>
      <c r="E15" s="59">
        <v>122</v>
      </c>
      <c r="F15" s="5">
        <v>0</v>
      </c>
      <c r="G15" s="5">
        <v>26</v>
      </c>
      <c r="H15" s="57">
        <v>24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60">
        <f t="shared" si="0"/>
        <v>250</v>
      </c>
      <c r="O15" s="60">
        <f t="shared" si="7"/>
        <v>146</v>
      </c>
      <c r="P15" s="57">
        <f t="shared" si="2"/>
        <v>25</v>
      </c>
      <c r="Q15" s="62">
        <f t="shared" si="3"/>
        <v>0.53090909090909089</v>
      </c>
      <c r="R15" s="62">
        <f t="shared" si="4"/>
        <v>0.45535714285714285</v>
      </c>
      <c r="S15" s="62">
        <f t="shared" si="5"/>
        <v>7.6923076923076927E-2</v>
      </c>
    </row>
    <row r="16" spans="1:19">
      <c r="A16" s="57" t="s">
        <v>126</v>
      </c>
      <c r="B16" s="58" t="s">
        <v>127</v>
      </c>
      <c r="C16" s="118">
        <v>76</v>
      </c>
      <c r="D16" s="59">
        <v>76</v>
      </c>
      <c r="E16" s="59">
        <v>53</v>
      </c>
      <c r="F16" s="5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60">
        <f t="shared" si="0"/>
        <v>76</v>
      </c>
      <c r="O16" s="60">
        <f t="shared" si="7"/>
        <v>53</v>
      </c>
      <c r="P16" s="57">
        <f t="shared" si="2"/>
        <v>0</v>
      </c>
      <c r="Q16" s="62">
        <f t="shared" si="3"/>
        <v>0.69736842105263153</v>
      </c>
      <c r="R16" s="62">
        <f t="shared" si="4"/>
        <v>0.30263157894736842</v>
      </c>
      <c r="S16" s="62" t="e">
        <f t="shared" si="5"/>
        <v>#DIV/0!</v>
      </c>
    </row>
    <row r="17" spans="1:19">
      <c r="A17" s="57" t="s">
        <v>128</v>
      </c>
      <c r="B17" s="58" t="s">
        <v>129</v>
      </c>
      <c r="C17" s="118">
        <v>76</v>
      </c>
      <c r="D17" s="59">
        <v>76</v>
      </c>
      <c r="E17" s="59">
        <v>45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60">
        <f t="shared" si="0"/>
        <v>76</v>
      </c>
      <c r="O17" s="60">
        <f t="shared" si="7"/>
        <v>45</v>
      </c>
      <c r="P17" s="57">
        <f t="shared" si="2"/>
        <v>0</v>
      </c>
      <c r="Q17" s="62">
        <f t="shared" si="3"/>
        <v>0.59210526315789469</v>
      </c>
      <c r="R17" s="62">
        <f t="shared" si="4"/>
        <v>0.40789473684210525</v>
      </c>
      <c r="S17" s="62" t="e">
        <f t="shared" si="5"/>
        <v>#DIV/0!</v>
      </c>
    </row>
    <row r="18" spans="1:19">
      <c r="A18" s="57" t="s">
        <v>130</v>
      </c>
      <c r="B18" s="58" t="s">
        <v>131</v>
      </c>
      <c r="C18" s="59">
        <v>17</v>
      </c>
      <c r="D18" s="59">
        <v>26</v>
      </c>
      <c r="E18" s="59">
        <v>15</v>
      </c>
      <c r="F18" s="5">
        <v>0</v>
      </c>
      <c r="G18" s="5">
        <v>29</v>
      </c>
      <c r="H18" s="57">
        <v>26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60">
        <f t="shared" si="0"/>
        <v>55</v>
      </c>
      <c r="O18" s="60">
        <f t="shared" si="7"/>
        <v>41</v>
      </c>
      <c r="P18" s="57">
        <f t="shared" si="2"/>
        <v>-38</v>
      </c>
      <c r="Q18" s="62">
        <f t="shared" si="3"/>
        <v>2.4117647058823528</v>
      </c>
      <c r="R18" s="62">
        <f t="shared" si="4"/>
        <v>0.42307692307692307</v>
      </c>
      <c r="S18" s="62">
        <f t="shared" si="5"/>
        <v>0.10344827586206896</v>
      </c>
    </row>
    <row r="19" spans="1:19">
      <c r="A19" s="57" t="s">
        <v>132</v>
      </c>
      <c r="B19" s="58" t="s">
        <v>133</v>
      </c>
      <c r="C19" s="59">
        <v>76</v>
      </c>
      <c r="D19" s="83">
        <v>57</v>
      </c>
      <c r="E19" s="83">
        <v>27</v>
      </c>
      <c r="F19" s="5">
        <v>0</v>
      </c>
      <c r="G19" s="5">
        <v>0</v>
      </c>
      <c r="H19" s="57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60">
        <f t="shared" si="0"/>
        <v>57</v>
      </c>
      <c r="O19" s="60">
        <f t="shared" si="7"/>
        <v>27</v>
      </c>
      <c r="P19" s="57">
        <f t="shared" si="2"/>
        <v>19</v>
      </c>
      <c r="Q19" s="62">
        <f t="shared" si="3"/>
        <v>0.35526315789473684</v>
      </c>
      <c r="R19" s="62">
        <f t="shared" si="4"/>
        <v>0.52631578947368418</v>
      </c>
      <c r="S19" s="62" t="e">
        <f t="shared" si="5"/>
        <v>#DIV/0!</v>
      </c>
    </row>
    <row r="20" spans="1:19">
      <c r="A20" s="57" t="s">
        <v>134</v>
      </c>
      <c r="B20" s="58" t="s">
        <v>135</v>
      </c>
      <c r="C20" s="59">
        <v>90</v>
      </c>
      <c r="D20" s="59">
        <v>64</v>
      </c>
      <c r="E20" s="59">
        <v>44</v>
      </c>
      <c r="F20" s="5">
        <v>0</v>
      </c>
      <c r="G20" s="5">
        <v>1</v>
      </c>
      <c r="H20" s="57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60">
        <f>D20+G20+I20+L20</f>
        <v>65</v>
      </c>
      <c r="O20" s="60">
        <f>E20+F20+H20+J20+K20+M20</f>
        <v>44</v>
      </c>
      <c r="P20" s="57">
        <f t="shared" si="2"/>
        <v>25</v>
      </c>
      <c r="Q20" s="62">
        <f t="shared" si="3"/>
        <v>0.48888888888888887</v>
      </c>
      <c r="R20" s="62">
        <f>(D20+I20-E20-J20-F20-K20)/(D20+I20)</f>
        <v>0.3125</v>
      </c>
      <c r="S20" s="62">
        <f t="shared" si="5"/>
        <v>1</v>
      </c>
    </row>
    <row r="21" spans="1:19">
      <c r="A21" s="57" t="s">
        <v>136</v>
      </c>
      <c r="B21" s="58" t="s">
        <v>137</v>
      </c>
      <c r="C21" s="59">
        <v>17</v>
      </c>
      <c r="D21" s="59">
        <v>0</v>
      </c>
      <c r="E21" s="59">
        <v>0</v>
      </c>
      <c r="F21" s="5">
        <v>0</v>
      </c>
      <c r="G21" s="5">
        <v>0</v>
      </c>
      <c r="H21" s="57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60">
        <f t="shared" si="0"/>
        <v>0</v>
      </c>
      <c r="O21" s="60">
        <f t="shared" si="7"/>
        <v>0</v>
      </c>
      <c r="P21" s="57">
        <f t="shared" si="2"/>
        <v>17</v>
      </c>
      <c r="Q21" s="62">
        <f t="shared" si="3"/>
        <v>0</v>
      </c>
      <c r="R21" s="62" t="e">
        <f t="shared" si="4"/>
        <v>#DIV/0!</v>
      </c>
      <c r="S21" s="62" t="e">
        <f t="shared" si="5"/>
        <v>#DIV/0!</v>
      </c>
    </row>
    <row r="22" spans="1:19">
      <c r="A22" s="119" t="s">
        <v>138</v>
      </c>
      <c r="B22" s="120" t="s">
        <v>139</v>
      </c>
      <c r="C22" s="118">
        <v>161</v>
      </c>
      <c r="D22" s="118">
        <v>553</v>
      </c>
      <c r="E22" s="118">
        <v>250</v>
      </c>
      <c r="F22" s="5">
        <v>0</v>
      </c>
      <c r="G22" s="121">
        <v>113</v>
      </c>
      <c r="H22" s="119">
        <v>110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60">
        <f t="shared" si="0"/>
        <v>666</v>
      </c>
      <c r="O22" s="60">
        <f t="shared" si="7"/>
        <v>360</v>
      </c>
      <c r="P22" s="57">
        <f t="shared" si="2"/>
        <v>-505</v>
      </c>
      <c r="Q22" s="62">
        <f t="shared" si="3"/>
        <v>2.2360248447204967</v>
      </c>
      <c r="R22" s="62">
        <f t="shared" si="4"/>
        <v>0.54792043399638335</v>
      </c>
      <c r="S22" s="62">
        <f t="shared" si="5"/>
        <v>2.6548672566371681E-2</v>
      </c>
    </row>
    <row r="23" spans="1:19">
      <c r="A23" s="119">
        <v>8</v>
      </c>
      <c r="B23" s="120" t="s">
        <v>140</v>
      </c>
      <c r="C23" s="118">
        <v>1658</v>
      </c>
      <c r="D23" s="118">
        <v>1965</v>
      </c>
      <c r="E23" s="118">
        <v>1802</v>
      </c>
      <c r="F23" s="5">
        <v>0</v>
      </c>
      <c r="G23" s="121">
        <v>7</v>
      </c>
      <c r="H23" s="119">
        <v>7</v>
      </c>
      <c r="I23" s="5">
        <v>0</v>
      </c>
      <c r="J23" s="5">
        <v>0</v>
      </c>
      <c r="K23" s="5">
        <v>0</v>
      </c>
      <c r="L23" s="60">
        <v>292</v>
      </c>
      <c r="M23" s="60">
        <v>292</v>
      </c>
      <c r="N23" s="60">
        <f t="shared" si="0"/>
        <v>2264</v>
      </c>
      <c r="O23" s="60">
        <f t="shared" si="7"/>
        <v>2101</v>
      </c>
      <c r="P23" s="57">
        <f t="shared" si="2"/>
        <v>-606</v>
      </c>
      <c r="Q23" s="62">
        <f t="shared" si="3"/>
        <v>1.267189384800965</v>
      </c>
      <c r="R23" s="62">
        <f t="shared" si="4"/>
        <v>8.2951653944020362E-2</v>
      </c>
      <c r="S23" s="62">
        <f t="shared" si="5"/>
        <v>0</v>
      </c>
    </row>
    <row r="24" spans="1:19">
      <c r="A24" s="119">
        <v>9</v>
      </c>
      <c r="B24" s="120" t="s">
        <v>141</v>
      </c>
      <c r="C24" s="118">
        <v>177</v>
      </c>
      <c r="D24" s="118">
        <v>495</v>
      </c>
      <c r="E24" s="118">
        <v>222</v>
      </c>
      <c r="F24" s="5">
        <v>0</v>
      </c>
      <c r="G24" s="121">
        <v>136</v>
      </c>
      <c r="H24" s="119">
        <v>125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60">
        <f t="shared" si="0"/>
        <v>631</v>
      </c>
      <c r="O24" s="60">
        <f t="shared" si="7"/>
        <v>347</v>
      </c>
      <c r="P24" s="57">
        <f t="shared" si="2"/>
        <v>-454</v>
      </c>
      <c r="Q24" s="62">
        <f t="shared" si="3"/>
        <v>1.96045197740113</v>
      </c>
      <c r="R24" s="62">
        <f t="shared" si="4"/>
        <v>0.55151515151515151</v>
      </c>
      <c r="S24" s="62">
        <f t="shared" si="5"/>
        <v>8.0882352941176475E-2</v>
      </c>
    </row>
    <row r="25" spans="1:19">
      <c r="A25" s="119">
        <v>10</v>
      </c>
      <c r="B25" s="120" t="s">
        <v>142</v>
      </c>
      <c r="C25" s="118">
        <v>197</v>
      </c>
      <c r="D25" s="118">
        <v>591</v>
      </c>
      <c r="E25" s="118">
        <v>373</v>
      </c>
      <c r="F25" s="5">
        <v>0</v>
      </c>
      <c r="G25" s="121">
        <v>136</v>
      </c>
      <c r="H25" s="119">
        <v>131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60">
        <f t="shared" si="0"/>
        <v>727</v>
      </c>
      <c r="O25" s="60">
        <f t="shared" si="7"/>
        <v>504</v>
      </c>
      <c r="P25" s="57">
        <f t="shared" si="2"/>
        <v>-530</v>
      </c>
      <c r="Q25" s="62">
        <f t="shared" si="3"/>
        <v>2.5583756345177666</v>
      </c>
      <c r="R25" s="62">
        <f t="shared" si="4"/>
        <v>0.36886632825719118</v>
      </c>
      <c r="S25" s="62">
        <f t="shared" si="5"/>
        <v>3.6764705882352942E-2</v>
      </c>
    </row>
    <row r="26" spans="1:19">
      <c r="A26" s="119">
        <v>11</v>
      </c>
      <c r="B26" s="122" t="s">
        <v>143</v>
      </c>
      <c r="C26" s="123">
        <v>256</v>
      </c>
      <c r="D26" s="123">
        <v>252</v>
      </c>
      <c r="E26" s="123">
        <v>188</v>
      </c>
      <c r="F26" s="5">
        <v>0</v>
      </c>
      <c r="G26" s="121">
        <v>34</v>
      </c>
      <c r="H26" s="119">
        <v>30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60">
        <f t="shared" si="0"/>
        <v>286</v>
      </c>
      <c r="O26" s="60">
        <f t="shared" si="7"/>
        <v>218</v>
      </c>
      <c r="P26" s="57">
        <f t="shared" si="2"/>
        <v>-30</v>
      </c>
      <c r="Q26" s="62">
        <f t="shared" si="3"/>
        <v>0.8515625</v>
      </c>
      <c r="R26" s="62">
        <f t="shared" si="4"/>
        <v>0.25396825396825395</v>
      </c>
      <c r="S26" s="62">
        <f t="shared" si="5"/>
        <v>0.11764705882352941</v>
      </c>
    </row>
    <row r="27" spans="1:19">
      <c r="A27" s="119">
        <v>12</v>
      </c>
      <c r="B27" s="122" t="s">
        <v>144</v>
      </c>
      <c r="C27" s="123">
        <v>27</v>
      </c>
      <c r="D27" s="123">
        <v>0</v>
      </c>
      <c r="E27" s="123">
        <v>0</v>
      </c>
      <c r="F27" s="5">
        <v>0</v>
      </c>
      <c r="G27" s="121">
        <v>34</v>
      </c>
      <c r="H27" s="119">
        <v>30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60">
        <f t="shared" si="0"/>
        <v>34</v>
      </c>
      <c r="O27" s="60">
        <f t="shared" si="7"/>
        <v>30</v>
      </c>
      <c r="P27" s="57">
        <f t="shared" si="2"/>
        <v>-7</v>
      </c>
      <c r="Q27" s="62">
        <f t="shared" si="3"/>
        <v>1.1111111111111112</v>
      </c>
      <c r="R27" s="62" t="e">
        <f t="shared" si="4"/>
        <v>#DIV/0!</v>
      </c>
      <c r="S27" s="62">
        <f t="shared" si="5"/>
        <v>0.11764705882352941</v>
      </c>
    </row>
    <row r="28" spans="1:19">
      <c r="A28" s="119">
        <v>13</v>
      </c>
      <c r="B28" s="122" t="s">
        <v>145</v>
      </c>
      <c r="C28" s="123">
        <v>51</v>
      </c>
      <c r="D28" s="123">
        <v>0</v>
      </c>
      <c r="E28" s="123">
        <v>0</v>
      </c>
      <c r="F28" s="5">
        <v>0</v>
      </c>
      <c r="G28" s="121">
        <v>10</v>
      </c>
      <c r="H28" s="121">
        <v>10</v>
      </c>
      <c r="I28" s="5">
        <v>0</v>
      </c>
      <c r="J28" s="5">
        <v>0</v>
      </c>
      <c r="K28" s="5">
        <v>0</v>
      </c>
      <c r="L28" s="5">
        <v>0</v>
      </c>
      <c r="M28" s="5">
        <v>0</v>
      </c>
      <c r="N28" s="60">
        <f t="shared" si="0"/>
        <v>10</v>
      </c>
      <c r="O28" s="60">
        <f t="shared" si="7"/>
        <v>10</v>
      </c>
      <c r="P28" s="57">
        <f t="shared" si="2"/>
        <v>41</v>
      </c>
      <c r="Q28" s="62">
        <f t="shared" si="3"/>
        <v>0.19607843137254902</v>
      </c>
      <c r="R28" s="62" t="e">
        <f t="shared" si="4"/>
        <v>#DIV/0!</v>
      </c>
      <c r="S28" s="62">
        <f t="shared" si="5"/>
        <v>0</v>
      </c>
    </row>
    <row r="29" spans="1:19">
      <c r="A29" s="119">
        <v>14</v>
      </c>
      <c r="B29" s="124" t="s">
        <v>146</v>
      </c>
      <c r="C29" s="119">
        <v>351</v>
      </c>
      <c r="D29" s="119">
        <v>483</v>
      </c>
      <c r="E29" s="119">
        <v>372</v>
      </c>
      <c r="F29" s="5">
        <v>0</v>
      </c>
      <c r="G29" s="121">
        <v>14</v>
      </c>
      <c r="H29" s="119">
        <v>12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60">
        <f t="shared" si="0"/>
        <v>497</v>
      </c>
      <c r="O29" s="60">
        <f t="shared" si="7"/>
        <v>384</v>
      </c>
      <c r="P29" s="57">
        <f t="shared" si="2"/>
        <v>-146</v>
      </c>
      <c r="Q29" s="62">
        <f t="shared" si="3"/>
        <v>1.0940170940170941</v>
      </c>
      <c r="R29" s="62">
        <f t="shared" si="4"/>
        <v>0.22981366459627328</v>
      </c>
      <c r="S29" s="62">
        <f t="shared" si="5"/>
        <v>0.14285714285714285</v>
      </c>
    </row>
    <row r="30" spans="1:19">
      <c r="A30" s="119">
        <v>15</v>
      </c>
      <c r="B30" s="120" t="s">
        <v>147</v>
      </c>
      <c r="C30" s="118">
        <v>505</v>
      </c>
      <c r="D30" s="118">
        <v>298</v>
      </c>
      <c r="E30" s="118">
        <v>281</v>
      </c>
      <c r="F30" s="5">
        <v>0</v>
      </c>
      <c r="G30" s="121">
        <v>173</v>
      </c>
      <c r="H30" s="119">
        <v>170</v>
      </c>
      <c r="I30" s="5">
        <v>0</v>
      </c>
      <c r="J30" s="5">
        <v>0</v>
      </c>
      <c r="K30" s="5">
        <v>0</v>
      </c>
      <c r="L30" s="5">
        <v>0</v>
      </c>
      <c r="M30" s="5">
        <v>0</v>
      </c>
      <c r="N30" s="60">
        <f t="shared" si="0"/>
        <v>471</v>
      </c>
      <c r="O30" s="60">
        <f t="shared" si="7"/>
        <v>451</v>
      </c>
      <c r="P30" s="57">
        <f t="shared" si="2"/>
        <v>34</v>
      </c>
      <c r="Q30" s="62">
        <f t="shared" si="3"/>
        <v>0.89306930693069309</v>
      </c>
      <c r="R30" s="62">
        <f t="shared" si="4"/>
        <v>5.7046979865771813E-2</v>
      </c>
      <c r="S30" s="62">
        <f t="shared" si="5"/>
        <v>1.7341040462427744E-2</v>
      </c>
    </row>
    <row r="31" spans="1:19">
      <c r="A31" s="119">
        <v>16</v>
      </c>
      <c r="B31" s="120" t="s">
        <v>148</v>
      </c>
      <c r="C31" s="118">
        <v>255</v>
      </c>
      <c r="D31" s="118">
        <v>47</v>
      </c>
      <c r="E31" s="118">
        <v>38</v>
      </c>
      <c r="F31" s="5">
        <v>0</v>
      </c>
      <c r="G31" s="121">
        <v>75</v>
      </c>
      <c r="H31" s="121">
        <v>69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60">
        <f t="shared" si="0"/>
        <v>122</v>
      </c>
      <c r="O31" s="60">
        <f t="shared" si="7"/>
        <v>107</v>
      </c>
      <c r="P31" s="57">
        <f t="shared" si="2"/>
        <v>133</v>
      </c>
      <c r="Q31" s="62">
        <f t="shared" si="3"/>
        <v>0.41960784313725491</v>
      </c>
      <c r="R31" s="62">
        <f t="shared" si="4"/>
        <v>0.19148936170212766</v>
      </c>
      <c r="S31" s="62">
        <f t="shared" si="5"/>
        <v>0.08</v>
      </c>
    </row>
    <row r="32" spans="1:19">
      <c r="A32" s="57">
        <v>17</v>
      </c>
      <c r="B32" s="58" t="s">
        <v>149</v>
      </c>
      <c r="C32" s="59">
        <v>76</v>
      </c>
      <c r="D32" s="59">
        <v>0</v>
      </c>
      <c r="E32" s="59">
        <v>0</v>
      </c>
      <c r="F32" s="5">
        <v>0</v>
      </c>
      <c r="G32" s="5">
        <v>125</v>
      </c>
      <c r="H32" s="57">
        <v>121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60">
        <f t="shared" si="0"/>
        <v>125</v>
      </c>
      <c r="O32" s="60">
        <f t="shared" si="7"/>
        <v>121</v>
      </c>
      <c r="P32" s="57">
        <f t="shared" si="2"/>
        <v>-49</v>
      </c>
      <c r="Q32" s="62">
        <f t="shared" si="3"/>
        <v>1.5921052631578947</v>
      </c>
      <c r="R32" s="62" t="e">
        <f t="shared" si="4"/>
        <v>#DIV/0!</v>
      </c>
      <c r="S32" s="62">
        <f t="shared" si="5"/>
        <v>3.2000000000000001E-2</v>
      </c>
    </row>
    <row r="33" spans="1:19">
      <c r="A33" s="57">
        <v>18</v>
      </c>
      <c r="B33" s="58" t="s">
        <v>150</v>
      </c>
      <c r="C33" s="59">
        <v>0</v>
      </c>
      <c r="D33" s="54">
        <v>0</v>
      </c>
      <c r="E33" s="54">
        <v>0</v>
      </c>
      <c r="F33" s="5">
        <v>0</v>
      </c>
      <c r="G33" s="5">
        <v>34</v>
      </c>
      <c r="H33" s="5">
        <v>32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60">
        <f>D34+G33+I33+L33</f>
        <v>78</v>
      </c>
      <c r="O33" s="60">
        <f>E34+F33+H33+J33+K33+M33</f>
        <v>70</v>
      </c>
      <c r="P33" s="57">
        <f t="shared" si="2"/>
        <v>-78</v>
      </c>
      <c r="Q33" s="62" t="e">
        <f t="shared" si="3"/>
        <v>#DIV/0!</v>
      </c>
      <c r="R33" s="62">
        <f>(D34+I33-E34-J33-F33-K33)/(D34+I33)</f>
        <v>0.13636363636363635</v>
      </c>
      <c r="S33" s="62">
        <f t="shared" si="5"/>
        <v>5.8823529411764705E-2</v>
      </c>
    </row>
    <row r="34" spans="1:19">
      <c r="A34" s="57">
        <v>19</v>
      </c>
      <c r="B34" s="58" t="s">
        <v>151</v>
      </c>
      <c r="C34" s="59">
        <v>59</v>
      </c>
      <c r="D34" s="59">
        <v>44</v>
      </c>
      <c r="E34" s="59">
        <v>38</v>
      </c>
      <c r="F34" s="5">
        <v>0</v>
      </c>
      <c r="G34" s="5">
        <v>32</v>
      </c>
      <c r="H34" s="57">
        <v>28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125">
        <f>D35+G34+I34+L34</f>
        <v>32</v>
      </c>
      <c r="O34" s="125">
        <f>E35+F34+H34+J34+K34+M34</f>
        <v>28</v>
      </c>
      <c r="P34" s="57">
        <f t="shared" si="2"/>
        <v>27</v>
      </c>
      <c r="Q34" s="62">
        <f t="shared" si="3"/>
        <v>0.47457627118644069</v>
      </c>
      <c r="R34" s="62" t="e">
        <f>(D35+I34-E35-J34-F34-K34)/(D35+I34)</f>
        <v>#DIV/0!</v>
      </c>
      <c r="S34" s="62">
        <f t="shared" si="5"/>
        <v>0.125</v>
      </c>
    </row>
    <row r="35" spans="1:19">
      <c r="A35" s="57">
        <v>20</v>
      </c>
      <c r="B35" s="58" t="s">
        <v>152</v>
      </c>
      <c r="C35" s="59">
        <v>0</v>
      </c>
      <c r="D35" s="59">
        <v>0</v>
      </c>
      <c r="E35" s="59">
        <v>0</v>
      </c>
      <c r="F35" s="5">
        <v>0</v>
      </c>
      <c r="G35" s="5">
        <v>34</v>
      </c>
      <c r="H35" s="5">
        <v>32</v>
      </c>
      <c r="I35" s="5">
        <v>0</v>
      </c>
      <c r="J35" s="5">
        <v>0</v>
      </c>
      <c r="K35" s="5">
        <v>0</v>
      </c>
      <c r="L35" s="5">
        <v>0</v>
      </c>
      <c r="M35" s="5">
        <v>0</v>
      </c>
      <c r="N35" s="60">
        <f t="shared" si="0"/>
        <v>34</v>
      </c>
      <c r="O35" s="60">
        <f t="shared" si="7"/>
        <v>32</v>
      </c>
      <c r="P35" s="57">
        <f t="shared" si="2"/>
        <v>-34</v>
      </c>
      <c r="Q35" s="62" t="e">
        <f t="shared" si="3"/>
        <v>#DIV/0!</v>
      </c>
      <c r="R35" s="62" t="e">
        <f t="shared" si="4"/>
        <v>#DIV/0!</v>
      </c>
      <c r="S35" s="62">
        <f t="shared" si="5"/>
        <v>5.8823529411764705E-2</v>
      </c>
    </row>
    <row r="36" spans="1:19">
      <c r="A36" s="57">
        <v>21</v>
      </c>
      <c r="B36" s="58" t="s">
        <v>153</v>
      </c>
      <c r="C36" s="59">
        <v>253</v>
      </c>
      <c r="D36" s="59">
        <v>43</v>
      </c>
      <c r="E36" s="59">
        <v>41</v>
      </c>
      <c r="F36" s="5">
        <v>0</v>
      </c>
      <c r="G36" s="5">
        <v>20</v>
      </c>
      <c r="H36" s="5">
        <v>19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60">
        <f t="shared" si="0"/>
        <v>63</v>
      </c>
      <c r="O36" s="60">
        <f t="shared" si="7"/>
        <v>60</v>
      </c>
      <c r="P36" s="57">
        <f t="shared" si="2"/>
        <v>190</v>
      </c>
      <c r="Q36" s="62">
        <f t="shared" si="3"/>
        <v>0.23715415019762845</v>
      </c>
      <c r="R36" s="62">
        <f t="shared" si="4"/>
        <v>4.6511627906976744E-2</v>
      </c>
      <c r="S36" s="62">
        <f t="shared" si="5"/>
        <v>0.05</v>
      </c>
    </row>
    <row r="37" spans="1:19">
      <c r="A37" s="57">
        <v>22</v>
      </c>
      <c r="B37" s="58" t="s">
        <v>154</v>
      </c>
      <c r="C37" s="59"/>
      <c r="D37" s="59">
        <v>14</v>
      </c>
      <c r="E37" s="59">
        <v>14</v>
      </c>
      <c r="F37" s="5">
        <v>0</v>
      </c>
      <c r="G37" s="5">
        <v>0</v>
      </c>
      <c r="H37" s="57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60">
        <f t="shared" si="0"/>
        <v>14</v>
      </c>
      <c r="O37" s="60">
        <f t="shared" si="7"/>
        <v>14</v>
      </c>
      <c r="P37" s="57">
        <f t="shared" si="2"/>
        <v>-14</v>
      </c>
      <c r="Q37" s="62" t="e">
        <f t="shared" si="3"/>
        <v>#DIV/0!</v>
      </c>
      <c r="R37" s="62">
        <f t="shared" si="4"/>
        <v>0</v>
      </c>
      <c r="S37" s="62" t="e">
        <f t="shared" si="5"/>
        <v>#DIV/0!</v>
      </c>
    </row>
    <row r="38" spans="1:19">
      <c r="A38" s="57">
        <v>23</v>
      </c>
      <c r="B38" s="58" t="s">
        <v>155</v>
      </c>
      <c r="C38" s="58"/>
      <c r="D38" s="59">
        <v>29</v>
      </c>
      <c r="E38" s="59">
        <v>29</v>
      </c>
      <c r="F38" s="5">
        <v>0</v>
      </c>
      <c r="G38" s="5">
        <v>0</v>
      </c>
      <c r="H38" s="57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60">
        <f t="shared" si="0"/>
        <v>29</v>
      </c>
      <c r="O38" s="60">
        <f t="shared" si="7"/>
        <v>29</v>
      </c>
      <c r="P38" s="57">
        <f t="shared" si="2"/>
        <v>-29</v>
      </c>
      <c r="Q38" s="62" t="e">
        <f t="shared" si="3"/>
        <v>#DIV/0!</v>
      </c>
      <c r="R38" s="62">
        <f t="shared" si="4"/>
        <v>0</v>
      </c>
      <c r="S38" s="62" t="e">
        <f t="shared" si="5"/>
        <v>#DIV/0!</v>
      </c>
    </row>
  </sheetData>
  <mergeCells count="15">
    <mergeCell ref="A1:A3"/>
    <mergeCell ref="B1:B3"/>
    <mergeCell ref="C2:C3"/>
    <mergeCell ref="F2:F3"/>
    <mergeCell ref="K2:K3"/>
    <mergeCell ref="C1:S1"/>
    <mergeCell ref="D2:E2"/>
    <mergeCell ref="G2:H2"/>
    <mergeCell ref="I2:J2"/>
    <mergeCell ref="L2:M2"/>
    <mergeCell ref="N2:O2"/>
    <mergeCell ref="P2:P3"/>
    <mergeCell ref="Q2:Q3"/>
    <mergeCell ref="R2:R3"/>
    <mergeCell ref="S2:S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256"/>
  <sheetViews>
    <sheetView zoomScale="88" zoomScaleNormal="88" workbookViewId="0">
      <pane xSplit="4" ySplit="4" topLeftCell="AB5" activePane="bottomRight" state="frozen"/>
      <selection pane="topRight"/>
      <selection pane="bottomLeft"/>
      <selection pane="bottomRight" activeCell="AB5" sqref="AB5"/>
    </sheetView>
  </sheetViews>
  <sheetFormatPr defaultColWidth="8.81640625" defaultRowHeight="14.5"/>
  <cols>
    <col min="1" max="1" width="8.81640625" style="51"/>
    <col min="2" max="2" width="19.26953125" style="152" customWidth="1"/>
    <col min="3" max="3" width="51.1796875" style="51" customWidth="1"/>
    <col min="4" max="4" width="27.7265625" style="51" customWidth="1"/>
    <col min="5" max="5" width="17" style="51" customWidth="1"/>
    <col min="6" max="6" width="19" style="51" customWidth="1"/>
    <col min="7" max="9" width="17" style="51" customWidth="1"/>
    <col min="10" max="10" width="19.453125" style="144" customWidth="1"/>
    <col min="11" max="11" width="12.26953125" style="51" customWidth="1"/>
    <col min="12" max="12" width="13" style="51" customWidth="1"/>
    <col min="13" max="13" width="11.54296875" style="51" customWidth="1"/>
    <col min="14" max="14" width="16.54296875" style="51" customWidth="1"/>
    <col min="15" max="15" width="20.81640625" style="51" customWidth="1"/>
    <col min="16" max="27" width="16.26953125" style="51" customWidth="1"/>
    <col min="28" max="28" width="33.81640625" style="51" customWidth="1"/>
    <col min="29" max="29" width="21" style="51" customWidth="1"/>
    <col min="30" max="30" width="25.453125" style="51" customWidth="1"/>
    <col min="31" max="16384" width="8.81640625" style="51"/>
  </cols>
  <sheetData>
    <row r="1" spans="1:30" ht="18" customHeight="1"/>
    <row r="2" spans="1:30" s="2" customFormat="1" ht="29">
      <c r="A2" s="197" t="s">
        <v>98</v>
      </c>
      <c r="B2" s="198" t="s">
        <v>156</v>
      </c>
      <c r="C2" s="180" t="s">
        <v>157</v>
      </c>
      <c r="D2" s="180" t="s">
        <v>158</v>
      </c>
      <c r="E2" s="199" t="s">
        <v>159</v>
      </c>
      <c r="F2" s="199"/>
      <c r="G2" s="199"/>
      <c r="H2" s="199"/>
      <c r="I2" s="199"/>
      <c r="J2" s="52" t="s">
        <v>160</v>
      </c>
      <c r="K2" s="200" t="s">
        <v>161</v>
      </c>
      <c r="L2" s="200"/>
      <c r="M2" s="200"/>
      <c r="N2" s="200"/>
      <c r="O2" s="201" t="s">
        <v>162</v>
      </c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01"/>
    </row>
    <row r="3" spans="1:30" s="2" customFormat="1" ht="15" customHeight="1">
      <c r="A3" s="197"/>
      <c r="B3" s="198"/>
      <c r="C3" s="180"/>
      <c r="D3" s="180"/>
      <c r="E3" s="190" t="s">
        <v>163</v>
      </c>
      <c r="F3" s="202" t="s">
        <v>164</v>
      </c>
      <c r="G3" s="202"/>
      <c r="H3" s="202" t="s">
        <v>165</v>
      </c>
      <c r="I3" s="202"/>
      <c r="J3" s="190" t="s">
        <v>166</v>
      </c>
      <c r="K3" s="182" t="s">
        <v>167</v>
      </c>
      <c r="L3" s="182" t="s">
        <v>168</v>
      </c>
      <c r="M3" s="182" t="s">
        <v>169</v>
      </c>
      <c r="N3" s="182" t="s">
        <v>170</v>
      </c>
      <c r="O3" s="176" t="s">
        <v>171</v>
      </c>
      <c r="P3" s="176" t="s">
        <v>172</v>
      </c>
      <c r="Q3" s="176" t="s">
        <v>173</v>
      </c>
      <c r="R3" s="176" t="s">
        <v>174</v>
      </c>
      <c r="S3" s="176"/>
      <c r="T3" s="176"/>
      <c r="U3" s="176"/>
      <c r="V3" s="176"/>
      <c r="W3" s="176"/>
      <c r="X3" s="176"/>
      <c r="Y3" s="176"/>
      <c r="Z3" s="176" t="s">
        <v>175</v>
      </c>
      <c r="AA3" s="176" t="s">
        <v>176</v>
      </c>
      <c r="AB3" s="176" t="s">
        <v>177</v>
      </c>
    </row>
    <row r="4" spans="1:30" s="3" customFormat="1" ht="90" customHeight="1">
      <c r="A4" s="197"/>
      <c r="B4" s="198"/>
      <c r="C4" s="180"/>
      <c r="D4" s="180"/>
      <c r="E4" s="190"/>
      <c r="F4" s="17" t="s">
        <v>178</v>
      </c>
      <c r="G4" s="17" t="s">
        <v>179</v>
      </c>
      <c r="H4" s="17" t="s">
        <v>180</v>
      </c>
      <c r="I4" s="17" t="s">
        <v>181</v>
      </c>
      <c r="J4" s="190"/>
      <c r="K4" s="182"/>
      <c r="L4" s="182"/>
      <c r="M4" s="182"/>
      <c r="N4" s="182"/>
      <c r="O4" s="176"/>
      <c r="P4" s="176"/>
      <c r="Q4" s="176"/>
      <c r="R4" s="34" t="s">
        <v>182</v>
      </c>
      <c r="S4" s="34" t="s">
        <v>183</v>
      </c>
      <c r="T4" s="34" t="s">
        <v>184</v>
      </c>
      <c r="U4" s="34" t="s">
        <v>185</v>
      </c>
      <c r="V4" s="34" t="s">
        <v>186</v>
      </c>
      <c r="W4" s="34" t="s">
        <v>106</v>
      </c>
      <c r="X4" s="34" t="s">
        <v>187</v>
      </c>
      <c r="Y4" s="34" t="s">
        <v>188</v>
      </c>
      <c r="Z4" s="176"/>
      <c r="AA4" s="176"/>
      <c r="AB4" s="176"/>
      <c r="AC4" s="53"/>
      <c r="AD4" s="53"/>
    </row>
    <row r="5" spans="1:30" s="99" customFormat="1" ht="15" customHeight="1">
      <c r="A5" s="109" t="s">
        <v>182</v>
      </c>
      <c r="B5" s="153" t="s">
        <v>189</v>
      </c>
      <c r="C5" s="112" t="s">
        <v>190</v>
      </c>
      <c r="D5" s="91"/>
      <c r="E5" s="105">
        <v>6408</v>
      </c>
      <c r="F5" s="196">
        <v>16027.46</v>
      </c>
      <c r="G5" s="106"/>
      <c r="H5" s="191">
        <v>17081.72928</v>
      </c>
      <c r="I5" s="94"/>
      <c r="J5" s="91">
        <v>1382</v>
      </c>
      <c r="K5" s="91">
        <v>5026</v>
      </c>
      <c r="L5" s="91">
        <v>14678</v>
      </c>
      <c r="M5" s="89">
        <f>K5*L5*12/100000</f>
        <v>8852.5953599999993</v>
      </c>
      <c r="N5" s="186">
        <f>(SUM(H5:H218)-SUM(M5:M218))+8%*(SUM(H5:H218)-SUM(M5:M218))</f>
        <v>19187.89694203392</v>
      </c>
      <c r="O5" s="90">
        <f>E5-K5</f>
        <v>1382</v>
      </c>
      <c r="P5" s="106">
        <v>0</v>
      </c>
      <c r="Q5" s="106">
        <v>0</v>
      </c>
      <c r="R5" s="184">
        <v>43410.400000000001</v>
      </c>
      <c r="S5" s="184">
        <f>2973.01+234</f>
        <v>3207.01</v>
      </c>
      <c r="T5" s="184">
        <v>659.59</v>
      </c>
      <c r="U5" s="184">
        <v>1843.93</v>
      </c>
      <c r="V5" s="184">
        <v>0</v>
      </c>
      <c r="W5" s="184">
        <f>SUM(R5:V5)</f>
        <v>49120.93</v>
      </c>
      <c r="X5" s="184">
        <f>+W5*5%</f>
        <v>2456.0465000000004</v>
      </c>
      <c r="Y5" s="184">
        <v>3991.66</v>
      </c>
      <c r="Z5" s="184">
        <f>W5+X5+Y5</f>
        <v>55568.636500000008</v>
      </c>
      <c r="AA5" s="184">
        <f>Z5*5%+Z5</f>
        <v>58347.068325000007</v>
      </c>
      <c r="AB5" s="147"/>
      <c r="AC5" s="98"/>
      <c r="AD5" s="98"/>
    </row>
    <row r="6" spans="1:30" s="99" customFormat="1" ht="15" customHeight="1">
      <c r="A6" s="109" t="s">
        <v>182</v>
      </c>
      <c r="B6" s="93" t="s">
        <v>191</v>
      </c>
      <c r="C6" s="112" t="s">
        <v>76</v>
      </c>
      <c r="D6" s="91"/>
      <c r="E6" s="91">
        <f>1609+219</f>
        <v>1828</v>
      </c>
      <c r="F6" s="196"/>
      <c r="G6" s="106"/>
      <c r="H6" s="191"/>
      <c r="I6" s="94"/>
      <c r="J6" s="145">
        <v>1413</v>
      </c>
      <c r="K6" s="91">
        <v>0</v>
      </c>
      <c r="L6" s="91">
        <v>0</v>
      </c>
      <c r="M6" s="89">
        <f t="shared" ref="M6:M68" si="0">K6*L6*12/100000</f>
        <v>0</v>
      </c>
      <c r="N6" s="186"/>
      <c r="O6" s="90">
        <f t="shared" ref="O6:O68" si="1">E6-K6</f>
        <v>1828</v>
      </c>
      <c r="P6" s="106">
        <v>0</v>
      </c>
      <c r="Q6" s="106">
        <v>0</v>
      </c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48"/>
      <c r="AC6" s="98"/>
      <c r="AD6" s="98"/>
    </row>
    <row r="7" spans="1:30" s="99" customFormat="1" ht="15" customHeight="1">
      <c r="A7" s="109" t="s">
        <v>182</v>
      </c>
      <c r="B7" s="93" t="s">
        <v>192</v>
      </c>
      <c r="C7" s="112" t="s">
        <v>193</v>
      </c>
      <c r="D7" s="91"/>
      <c r="E7" s="91">
        <v>15</v>
      </c>
      <c r="F7" s="196"/>
      <c r="G7" s="106"/>
      <c r="H7" s="191"/>
      <c r="I7" s="94"/>
      <c r="J7" s="145">
        <v>12</v>
      </c>
      <c r="K7" s="91">
        <v>0</v>
      </c>
      <c r="L7" s="91">
        <v>0</v>
      </c>
      <c r="M7" s="89">
        <f t="shared" si="0"/>
        <v>0</v>
      </c>
      <c r="N7" s="186"/>
      <c r="O7" s="90">
        <f t="shared" si="1"/>
        <v>15</v>
      </c>
      <c r="P7" s="106">
        <v>0</v>
      </c>
      <c r="Q7" s="106">
        <v>0</v>
      </c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48"/>
      <c r="AC7" s="98"/>
      <c r="AD7" s="98"/>
    </row>
    <row r="8" spans="1:30" s="99" customFormat="1" ht="15" customHeight="1">
      <c r="A8" s="109" t="s">
        <v>182</v>
      </c>
      <c r="B8" s="154" t="s">
        <v>192</v>
      </c>
      <c r="C8" s="112" t="s">
        <v>194</v>
      </c>
      <c r="D8" s="91"/>
      <c r="E8" s="91">
        <v>15</v>
      </c>
      <c r="F8" s="196"/>
      <c r="G8" s="106"/>
      <c r="H8" s="191"/>
      <c r="I8" s="94"/>
      <c r="J8" s="145">
        <v>12</v>
      </c>
      <c r="K8" s="91">
        <v>0</v>
      </c>
      <c r="L8" s="91">
        <v>0</v>
      </c>
      <c r="M8" s="89">
        <f t="shared" si="0"/>
        <v>0</v>
      </c>
      <c r="N8" s="186"/>
      <c r="O8" s="90">
        <f t="shared" si="1"/>
        <v>15</v>
      </c>
      <c r="P8" s="106">
        <v>0</v>
      </c>
      <c r="Q8" s="106">
        <v>0</v>
      </c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48"/>
      <c r="AC8" s="98"/>
      <c r="AD8" s="98"/>
    </row>
    <row r="9" spans="1:30" s="99" customFormat="1" ht="15" customHeight="1">
      <c r="A9" s="109" t="s">
        <v>182</v>
      </c>
      <c r="B9" s="153" t="s">
        <v>195</v>
      </c>
      <c r="C9" s="112" t="s">
        <v>196</v>
      </c>
      <c r="D9" s="91"/>
      <c r="E9" s="91">
        <v>39</v>
      </c>
      <c r="F9" s="196"/>
      <c r="G9" s="106"/>
      <c r="H9" s="191"/>
      <c r="I9" s="94"/>
      <c r="J9" s="145">
        <v>32</v>
      </c>
      <c r="K9" s="91">
        <v>0</v>
      </c>
      <c r="L9" s="91">
        <v>0</v>
      </c>
      <c r="M9" s="89">
        <f t="shared" si="0"/>
        <v>0</v>
      </c>
      <c r="N9" s="186"/>
      <c r="O9" s="90">
        <f t="shared" si="1"/>
        <v>39</v>
      </c>
      <c r="P9" s="106">
        <v>0</v>
      </c>
      <c r="Q9" s="106">
        <v>0</v>
      </c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48"/>
      <c r="AC9" s="98"/>
      <c r="AD9" s="98"/>
    </row>
    <row r="10" spans="1:30" s="99" customFormat="1" ht="15" customHeight="1">
      <c r="A10" s="109" t="s">
        <v>182</v>
      </c>
      <c r="B10" s="153" t="s">
        <v>197</v>
      </c>
      <c r="C10" s="112" t="s">
        <v>198</v>
      </c>
      <c r="D10" s="91"/>
      <c r="E10" s="91">
        <v>347</v>
      </c>
      <c r="F10" s="196"/>
      <c r="G10" s="106"/>
      <c r="H10" s="191"/>
      <c r="I10" s="94"/>
      <c r="J10" s="145">
        <v>339</v>
      </c>
      <c r="K10" s="91">
        <v>0</v>
      </c>
      <c r="L10" s="91">
        <v>0</v>
      </c>
      <c r="M10" s="89">
        <f t="shared" si="0"/>
        <v>0</v>
      </c>
      <c r="N10" s="186"/>
      <c r="O10" s="90">
        <f t="shared" si="1"/>
        <v>347</v>
      </c>
      <c r="P10" s="106">
        <v>0</v>
      </c>
      <c r="Q10" s="106">
        <v>0</v>
      </c>
      <c r="R10" s="184"/>
      <c r="S10" s="184"/>
      <c r="T10" s="184"/>
      <c r="U10" s="184"/>
      <c r="V10" s="184"/>
      <c r="W10" s="184"/>
      <c r="X10" s="184"/>
      <c r="Y10" s="184"/>
      <c r="Z10" s="184"/>
      <c r="AA10" s="184"/>
      <c r="AB10" s="148"/>
      <c r="AC10" s="98"/>
      <c r="AD10" s="98"/>
    </row>
    <row r="11" spans="1:30" s="99" customFormat="1" ht="15" customHeight="1">
      <c r="A11" s="109" t="s">
        <v>182</v>
      </c>
      <c r="B11" s="153" t="s">
        <v>199</v>
      </c>
      <c r="C11" s="112" t="s">
        <v>200</v>
      </c>
      <c r="D11" s="91"/>
      <c r="E11" s="91">
        <v>10</v>
      </c>
      <c r="F11" s="196"/>
      <c r="G11" s="106"/>
      <c r="H11" s="191"/>
      <c r="I11" s="94"/>
      <c r="J11" s="145">
        <v>10</v>
      </c>
      <c r="K11" s="91">
        <v>0</v>
      </c>
      <c r="L11" s="91">
        <v>0</v>
      </c>
      <c r="M11" s="89">
        <f t="shared" si="0"/>
        <v>0</v>
      </c>
      <c r="N11" s="186"/>
      <c r="O11" s="90">
        <f t="shared" si="1"/>
        <v>10</v>
      </c>
      <c r="P11" s="106">
        <v>0</v>
      </c>
      <c r="Q11" s="106">
        <v>0</v>
      </c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48"/>
      <c r="AC11" s="98"/>
      <c r="AD11" s="98"/>
    </row>
    <row r="12" spans="1:30" s="99" customFormat="1" ht="15" customHeight="1">
      <c r="A12" s="109" t="s">
        <v>182</v>
      </c>
      <c r="B12" s="153" t="s">
        <v>201</v>
      </c>
      <c r="C12" s="112" t="s">
        <v>202</v>
      </c>
      <c r="D12" s="91"/>
      <c r="E12" s="91">
        <v>173</v>
      </c>
      <c r="F12" s="196"/>
      <c r="G12" s="106"/>
      <c r="H12" s="191"/>
      <c r="I12" s="94"/>
      <c r="J12" s="145">
        <v>106</v>
      </c>
      <c r="K12" s="91">
        <v>0</v>
      </c>
      <c r="L12" s="91">
        <v>0</v>
      </c>
      <c r="M12" s="89">
        <f t="shared" si="0"/>
        <v>0</v>
      </c>
      <c r="N12" s="186"/>
      <c r="O12" s="90">
        <f t="shared" si="1"/>
        <v>173</v>
      </c>
      <c r="P12" s="106">
        <v>0</v>
      </c>
      <c r="Q12" s="106">
        <v>0</v>
      </c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48"/>
      <c r="AC12" s="98"/>
      <c r="AD12" s="98"/>
    </row>
    <row r="13" spans="1:30" s="99" customFormat="1" ht="15" customHeight="1">
      <c r="A13" s="109" t="s">
        <v>182</v>
      </c>
      <c r="B13" s="153" t="s">
        <v>203</v>
      </c>
      <c r="C13" s="112" t="s">
        <v>204</v>
      </c>
      <c r="D13" s="91"/>
      <c r="E13" s="91">
        <v>6</v>
      </c>
      <c r="F13" s="196"/>
      <c r="G13" s="106"/>
      <c r="H13" s="191"/>
      <c r="I13" s="94"/>
      <c r="J13" s="145">
        <v>19</v>
      </c>
      <c r="K13" s="91">
        <v>0</v>
      </c>
      <c r="L13" s="91">
        <v>0</v>
      </c>
      <c r="M13" s="89">
        <f t="shared" si="0"/>
        <v>0</v>
      </c>
      <c r="N13" s="186"/>
      <c r="O13" s="90">
        <f t="shared" si="1"/>
        <v>6</v>
      </c>
      <c r="P13" s="106">
        <v>0</v>
      </c>
      <c r="Q13" s="106">
        <v>0</v>
      </c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48"/>
      <c r="AC13" s="98"/>
      <c r="AD13" s="98"/>
    </row>
    <row r="14" spans="1:30" s="99" customFormat="1" ht="15" customHeight="1">
      <c r="A14" s="109" t="s">
        <v>182</v>
      </c>
      <c r="B14" s="93" t="s">
        <v>205</v>
      </c>
      <c r="C14" s="112" t="s">
        <v>206</v>
      </c>
      <c r="D14" s="91"/>
      <c r="E14" s="91">
        <v>7</v>
      </c>
      <c r="F14" s="196"/>
      <c r="G14" s="106"/>
      <c r="H14" s="191"/>
      <c r="I14" s="94"/>
      <c r="J14" s="145">
        <v>6</v>
      </c>
      <c r="K14" s="91">
        <v>0</v>
      </c>
      <c r="L14" s="91">
        <v>0</v>
      </c>
      <c r="M14" s="89">
        <f t="shared" si="0"/>
        <v>0</v>
      </c>
      <c r="N14" s="186"/>
      <c r="O14" s="90">
        <f t="shared" si="1"/>
        <v>7</v>
      </c>
      <c r="P14" s="106">
        <v>0</v>
      </c>
      <c r="Q14" s="106">
        <v>0</v>
      </c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48"/>
      <c r="AC14" s="98"/>
      <c r="AD14" s="98"/>
    </row>
    <row r="15" spans="1:30" s="99" customFormat="1" ht="15" customHeight="1">
      <c r="A15" s="109" t="s">
        <v>182</v>
      </c>
      <c r="B15" s="93" t="s">
        <v>205</v>
      </c>
      <c r="C15" s="112" t="s">
        <v>207</v>
      </c>
      <c r="D15" s="91"/>
      <c r="E15" s="91">
        <v>7</v>
      </c>
      <c r="F15" s="196"/>
      <c r="G15" s="106"/>
      <c r="H15" s="191"/>
      <c r="I15" s="94"/>
      <c r="J15" s="145">
        <v>5</v>
      </c>
      <c r="K15" s="91">
        <v>0</v>
      </c>
      <c r="L15" s="91">
        <v>0</v>
      </c>
      <c r="M15" s="89">
        <f t="shared" si="0"/>
        <v>0</v>
      </c>
      <c r="N15" s="186"/>
      <c r="O15" s="90">
        <f t="shared" si="1"/>
        <v>7</v>
      </c>
      <c r="P15" s="106">
        <v>0</v>
      </c>
      <c r="Q15" s="106">
        <v>0</v>
      </c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48"/>
      <c r="AC15" s="98"/>
      <c r="AD15" s="98"/>
    </row>
    <row r="16" spans="1:30" s="99" customFormat="1" ht="15" customHeight="1">
      <c r="A16" s="109" t="s">
        <v>182</v>
      </c>
      <c r="B16" s="93" t="s">
        <v>208</v>
      </c>
      <c r="C16" s="112" t="s">
        <v>148</v>
      </c>
      <c r="D16" s="91"/>
      <c r="E16" s="91">
        <v>41</v>
      </c>
      <c r="F16" s="196"/>
      <c r="G16" s="106"/>
      <c r="H16" s="191"/>
      <c r="I16" s="94"/>
      <c r="J16" s="145">
        <v>41</v>
      </c>
      <c r="K16" s="91">
        <v>0</v>
      </c>
      <c r="L16" s="91">
        <v>0</v>
      </c>
      <c r="M16" s="89">
        <f t="shared" si="0"/>
        <v>0</v>
      </c>
      <c r="N16" s="186"/>
      <c r="O16" s="90">
        <f t="shared" si="1"/>
        <v>41</v>
      </c>
      <c r="P16" s="106">
        <v>0</v>
      </c>
      <c r="Q16" s="106">
        <v>0</v>
      </c>
      <c r="R16" s="184"/>
      <c r="S16" s="184"/>
      <c r="T16" s="184"/>
      <c r="U16" s="184"/>
      <c r="V16" s="184"/>
      <c r="W16" s="184"/>
      <c r="X16" s="184"/>
      <c r="Y16" s="184"/>
      <c r="Z16" s="184"/>
      <c r="AA16" s="184"/>
      <c r="AB16" s="148"/>
      <c r="AC16" s="98"/>
      <c r="AD16" s="98"/>
    </row>
    <row r="17" spans="1:30" s="99" customFormat="1" ht="15" customHeight="1">
      <c r="A17" s="109" t="s">
        <v>182</v>
      </c>
      <c r="B17" s="93" t="s">
        <v>209</v>
      </c>
      <c r="C17" s="112" t="s">
        <v>210</v>
      </c>
      <c r="D17" s="91"/>
      <c r="E17" s="91">
        <v>34</v>
      </c>
      <c r="F17" s="196"/>
      <c r="G17" s="106"/>
      <c r="H17" s="191"/>
      <c r="I17" s="94"/>
      <c r="J17" s="145">
        <v>32</v>
      </c>
      <c r="K17" s="91">
        <v>0</v>
      </c>
      <c r="L17" s="91">
        <v>0</v>
      </c>
      <c r="M17" s="89">
        <f t="shared" si="0"/>
        <v>0</v>
      </c>
      <c r="N17" s="186"/>
      <c r="O17" s="90">
        <f t="shared" si="1"/>
        <v>34</v>
      </c>
      <c r="P17" s="106">
        <v>0</v>
      </c>
      <c r="Q17" s="106">
        <v>0</v>
      </c>
      <c r="R17" s="184"/>
      <c r="S17" s="184"/>
      <c r="T17" s="184"/>
      <c r="U17" s="184"/>
      <c r="V17" s="184"/>
      <c r="W17" s="184"/>
      <c r="X17" s="184"/>
      <c r="Y17" s="184"/>
      <c r="Z17" s="184"/>
      <c r="AA17" s="184"/>
      <c r="AB17" s="148"/>
      <c r="AC17" s="98"/>
      <c r="AD17" s="98"/>
    </row>
    <row r="18" spans="1:30" s="99" customFormat="1" ht="15" customHeight="1">
      <c r="A18" s="109" t="s">
        <v>182</v>
      </c>
      <c r="B18" s="93" t="s">
        <v>211</v>
      </c>
      <c r="C18" s="112" t="s">
        <v>117</v>
      </c>
      <c r="D18" s="91"/>
      <c r="E18" s="91">
        <v>94</v>
      </c>
      <c r="F18" s="189">
        <v>1759.62</v>
      </c>
      <c r="G18" s="106"/>
      <c r="H18" s="191">
        <v>1902.3792000000001</v>
      </c>
      <c r="I18" s="94"/>
      <c r="J18" s="145">
        <v>75</v>
      </c>
      <c r="K18" s="91">
        <v>0</v>
      </c>
      <c r="L18" s="91">
        <v>0</v>
      </c>
      <c r="M18" s="89">
        <f t="shared" si="0"/>
        <v>0</v>
      </c>
      <c r="N18" s="186"/>
      <c r="O18" s="90">
        <f t="shared" si="1"/>
        <v>94</v>
      </c>
      <c r="P18" s="106">
        <v>0</v>
      </c>
      <c r="Q18" s="106">
        <v>0</v>
      </c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48"/>
      <c r="AC18" s="98"/>
      <c r="AD18" s="98"/>
    </row>
    <row r="19" spans="1:30" s="99" customFormat="1" ht="15" customHeight="1">
      <c r="A19" s="109" t="s">
        <v>182</v>
      </c>
      <c r="B19" s="93" t="s">
        <v>212</v>
      </c>
      <c r="C19" s="112" t="s">
        <v>213</v>
      </c>
      <c r="D19" s="91"/>
      <c r="E19" s="91">
        <v>18</v>
      </c>
      <c r="F19" s="189"/>
      <c r="G19" s="106"/>
      <c r="H19" s="191"/>
      <c r="I19" s="94"/>
      <c r="J19" s="145">
        <v>16</v>
      </c>
      <c r="K19" s="91">
        <v>0</v>
      </c>
      <c r="L19" s="91">
        <v>0</v>
      </c>
      <c r="M19" s="89">
        <f t="shared" si="0"/>
        <v>0</v>
      </c>
      <c r="N19" s="186"/>
      <c r="O19" s="90">
        <f t="shared" si="1"/>
        <v>18</v>
      </c>
      <c r="P19" s="106">
        <v>0</v>
      </c>
      <c r="Q19" s="106">
        <v>0</v>
      </c>
      <c r="R19" s="184"/>
      <c r="S19" s="184"/>
      <c r="T19" s="184"/>
      <c r="U19" s="184"/>
      <c r="V19" s="184"/>
      <c r="W19" s="184"/>
      <c r="X19" s="184"/>
      <c r="Y19" s="184"/>
      <c r="Z19" s="184"/>
      <c r="AA19" s="184"/>
      <c r="AB19" s="148"/>
      <c r="AC19" s="98"/>
      <c r="AD19" s="98"/>
    </row>
    <row r="20" spans="1:30" s="99" customFormat="1" ht="15" customHeight="1">
      <c r="A20" s="109" t="s">
        <v>182</v>
      </c>
      <c r="B20" s="93" t="s">
        <v>214</v>
      </c>
      <c r="C20" s="112" t="s">
        <v>215</v>
      </c>
      <c r="D20" s="91"/>
      <c r="E20" s="91">
        <v>1</v>
      </c>
      <c r="F20" s="189"/>
      <c r="G20" s="106"/>
      <c r="H20" s="191"/>
      <c r="I20" s="94"/>
      <c r="J20" s="145">
        <v>0</v>
      </c>
      <c r="K20" s="91">
        <v>0</v>
      </c>
      <c r="L20" s="91">
        <v>0</v>
      </c>
      <c r="M20" s="89">
        <f t="shared" si="0"/>
        <v>0</v>
      </c>
      <c r="N20" s="186"/>
      <c r="O20" s="90">
        <f t="shared" si="1"/>
        <v>1</v>
      </c>
      <c r="P20" s="106">
        <v>0</v>
      </c>
      <c r="Q20" s="106">
        <v>0</v>
      </c>
      <c r="R20" s="184"/>
      <c r="S20" s="184"/>
      <c r="T20" s="184"/>
      <c r="U20" s="184"/>
      <c r="V20" s="184"/>
      <c r="W20" s="184"/>
      <c r="X20" s="184"/>
      <c r="Y20" s="184"/>
      <c r="Z20" s="184"/>
      <c r="AA20" s="184"/>
      <c r="AB20" s="148"/>
      <c r="AC20" s="98"/>
      <c r="AD20" s="98"/>
    </row>
    <row r="21" spans="1:30" s="99" customFormat="1" ht="15" customHeight="1">
      <c r="A21" s="109" t="s">
        <v>182</v>
      </c>
      <c r="B21" s="93" t="s">
        <v>216</v>
      </c>
      <c r="C21" s="112" t="s">
        <v>217</v>
      </c>
      <c r="D21" s="91"/>
      <c r="E21" s="91">
        <v>26</v>
      </c>
      <c r="F21" s="196">
        <v>2489.1999999999998</v>
      </c>
      <c r="G21" s="106"/>
      <c r="H21" s="189">
        <v>2324.15616</v>
      </c>
      <c r="I21" s="94"/>
      <c r="J21" s="145">
        <v>18</v>
      </c>
      <c r="K21" s="91">
        <v>0</v>
      </c>
      <c r="L21" s="91">
        <v>0</v>
      </c>
      <c r="M21" s="89">
        <f t="shared" si="0"/>
        <v>0</v>
      </c>
      <c r="N21" s="186"/>
      <c r="O21" s="90">
        <f t="shared" si="1"/>
        <v>26</v>
      </c>
      <c r="P21" s="106">
        <v>0</v>
      </c>
      <c r="Q21" s="106">
        <v>0</v>
      </c>
      <c r="R21" s="184"/>
      <c r="S21" s="184"/>
      <c r="T21" s="184"/>
      <c r="U21" s="184"/>
      <c r="V21" s="184"/>
      <c r="W21" s="184"/>
      <c r="X21" s="184"/>
      <c r="Y21" s="184"/>
      <c r="Z21" s="184"/>
      <c r="AA21" s="184"/>
      <c r="AB21" s="148"/>
      <c r="AC21" s="98"/>
      <c r="AD21" s="98"/>
    </row>
    <row r="22" spans="1:30" s="99" customFormat="1" ht="15" customHeight="1">
      <c r="A22" s="109" t="s">
        <v>182</v>
      </c>
      <c r="B22" s="93" t="s">
        <v>218</v>
      </c>
      <c r="C22" s="112" t="s">
        <v>131</v>
      </c>
      <c r="D22" s="91"/>
      <c r="E22" s="91">
        <v>29</v>
      </c>
      <c r="F22" s="196"/>
      <c r="G22" s="106"/>
      <c r="H22" s="189"/>
      <c r="I22" s="94"/>
      <c r="J22" s="145">
        <v>22</v>
      </c>
      <c r="K22" s="91">
        <v>0</v>
      </c>
      <c r="L22" s="91">
        <v>0</v>
      </c>
      <c r="M22" s="89">
        <f t="shared" si="0"/>
        <v>0</v>
      </c>
      <c r="N22" s="186"/>
      <c r="O22" s="90">
        <f t="shared" si="1"/>
        <v>29</v>
      </c>
      <c r="P22" s="106">
        <v>0</v>
      </c>
      <c r="Q22" s="106">
        <v>0</v>
      </c>
      <c r="R22" s="184"/>
      <c r="S22" s="184"/>
      <c r="T22" s="184"/>
      <c r="U22" s="184"/>
      <c r="V22" s="184"/>
      <c r="W22" s="184"/>
      <c r="X22" s="184"/>
      <c r="Y22" s="184"/>
      <c r="Z22" s="184"/>
      <c r="AA22" s="184"/>
      <c r="AB22" s="148"/>
      <c r="AC22" s="98"/>
      <c r="AD22" s="98"/>
    </row>
    <row r="23" spans="1:30" s="99" customFormat="1" ht="15" customHeight="1">
      <c r="A23" s="109" t="s">
        <v>182</v>
      </c>
      <c r="B23" s="93" t="s">
        <v>219</v>
      </c>
      <c r="C23" s="112" t="s">
        <v>220</v>
      </c>
      <c r="D23" s="91"/>
      <c r="E23" s="91">
        <v>3</v>
      </c>
      <c r="F23" s="196"/>
      <c r="G23" s="106"/>
      <c r="H23" s="189"/>
      <c r="I23" s="94"/>
      <c r="J23" s="145">
        <v>3</v>
      </c>
      <c r="K23" s="91">
        <v>0</v>
      </c>
      <c r="L23" s="91">
        <v>0</v>
      </c>
      <c r="M23" s="89">
        <f t="shared" si="0"/>
        <v>0</v>
      </c>
      <c r="N23" s="186"/>
      <c r="O23" s="90">
        <f t="shared" si="1"/>
        <v>3</v>
      </c>
      <c r="P23" s="106">
        <v>0</v>
      </c>
      <c r="Q23" s="106">
        <v>0</v>
      </c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48"/>
      <c r="AC23" s="98"/>
      <c r="AD23" s="98"/>
    </row>
    <row r="24" spans="1:30" s="99" customFormat="1" ht="15" customHeight="1">
      <c r="A24" s="109" t="s">
        <v>182</v>
      </c>
      <c r="B24" s="93" t="s">
        <v>221</v>
      </c>
      <c r="C24" s="112" t="s">
        <v>222</v>
      </c>
      <c r="D24" s="91"/>
      <c r="E24" s="91">
        <v>13</v>
      </c>
      <c r="F24" s="196"/>
      <c r="G24" s="106"/>
      <c r="H24" s="189"/>
      <c r="I24" s="94"/>
      <c r="J24" s="145">
        <v>3</v>
      </c>
      <c r="K24" s="91">
        <v>0</v>
      </c>
      <c r="L24" s="91">
        <v>0</v>
      </c>
      <c r="M24" s="89">
        <f t="shared" si="0"/>
        <v>0</v>
      </c>
      <c r="N24" s="186"/>
      <c r="O24" s="90">
        <f t="shared" si="1"/>
        <v>13</v>
      </c>
      <c r="P24" s="106">
        <v>0</v>
      </c>
      <c r="Q24" s="106">
        <v>0</v>
      </c>
      <c r="R24" s="184"/>
      <c r="S24" s="184"/>
      <c r="T24" s="184"/>
      <c r="U24" s="184"/>
      <c r="V24" s="184"/>
      <c r="W24" s="184"/>
      <c r="X24" s="184"/>
      <c r="Y24" s="184"/>
      <c r="Z24" s="184"/>
      <c r="AA24" s="184"/>
      <c r="AB24" s="148"/>
      <c r="AC24" s="98"/>
      <c r="AD24" s="98"/>
    </row>
    <row r="25" spans="1:30" s="99" customFormat="1" ht="15" customHeight="1">
      <c r="A25" s="109" t="s">
        <v>182</v>
      </c>
      <c r="B25" s="93" t="s">
        <v>223</v>
      </c>
      <c r="C25" s="112" t="s">
        <v>224</v>
      </c>
      <c r="D25" s="91"/>
      <c r="E25" s="91">
        <v>35</v>
      </c>
      <c r="F25" s="196"/>
      <c r="G25" s="106"/>
      <c r="H25" s="189"/>
      <c r="I25" s="94"/>
      <c r="J25" s="145">
        <v>22</v>
      </c>
      <c r="K25" s="91">
        <v>0</v>
      </c>
      <c r="L25" s="91">
        <v>0</v>
      </c>
      <c r="M25" s="89">
        <f t="shared" si="0"/>
        <v>0</v>
      </c>
      <c r="N25" s="186"/>
      <c r="O25" s="90">
        <f t="shared" si="1"/>
        <v>35</v>
      </c>
      <c r="P25" s="106">
        <v>0</v>
      </c>
      <c r="Q25" s="106">
        <v>0</v>
      </c>
      <c r="R25" s="184"/>
      <c r="S25" s="184"/>
      <c r="T25" s="184"/>
      <c r="U25" s="184"/>
      <c r="V25" s="184"/>
      <c r="W25" s="184"/>
      <c r="X25" s="184"/>
      <c r="Y25" s="184"/>
      <c r="Z25" s="184"/>
      <c r="AA25" s="184"/>
      <c r="AB25" s="148"/>
      <c r="AC25" s="98"/>
      <c r="AD25" s="98"/>
    </row>
    <row r="26" spans="1:30" s="99" customFormat="1" ht="15" customHeight="1">
      <c r="A26" s="109" t="s">
        <v>182</v>
      </c>
      <c r="B26" s="93" t="s">
        <v>223</v>
      </c>
      <c r="C26" s="112" t="s">
        <v>225</v>
      </c>
      <c r="D26" s="91"/>
      <c r="E26" s="91">
        <v>13</v>
      </c>
      <c r="F26" s="196"/>
      <c r="G26" s="106"/>
      <c r="H26" s="189"/>
      <c r="I26" s="94"/>
      <c r="J26" s="145">
        <v>9</v>
      </c>
      <c r="K26" s="91">
        <v>0</v>
      </c>
      <c r="L26" s="91">
        <v>0</v>
      </c>
      <c r="M26" s="89">
        <f t="shared" si="0"/>
        <v>0</v>
      </c>
      <c r="N26" s="186"/>
      <c r="O26" s="90">
        <f t="shared" si="1"/>
        <v>13</v>
      </c>
      <c r="P26" s="106">
        <v>0</v>
      </c>
      <c r="Q26" s="106">
        <v>0</v>
      </c>
      <c r="R26" s="184"/>
      <c r="S26" s="184"/>
      <c r="T26" s="184"/>
      <c r="U26" s="184"/>
      <c r="V26" s="184"/>
      <c r="W26" s="184"/>
      <c r="X26" s="184"/>
      <c r="Y26" s="184"/>
      <c r="Z26" s="184"/>
      <c r="AA26" s="184"/>
      <c r="AB26" s="148"/>
      <c r="AC26" s="98"/>
      <c r="AD26" s="98"/>
    </row>
    <row r="27" spans="1:30" s="99" customFormat="1" ht="15" customHeight="1">
      <c r="A27" s="109" t="s">
        <v>182</v>
      </c>
      <c r="B27" s="93" t="s">
        <v>223</v>
      </c>
      <c r="C27" s="112" t="s">
        <v>226</v>
      </c>
      <c r="D27" s="91"/>
      <c r="E27" s="91">
        <v>13</v>
      </c>
      <c r="F27" s="196"/>
      <c r="G27" s="106"/>
      <c r="H27" s="189"/>
      <c r="I27" s="94"/>
      <c r="J27" s="145">
        <v>0</v>
      </c>
      <c r="K27" s="91">
        <v>0</v>
      </c>
      <c r="L27" s="91">
        <v>0</v>
      </c>
      <c r="M27" s="89">
        <f t="shared" si="0"/>
        <v>0</v>
      </c>
      <c r="N27" s="186"/>
      <c r="O27" s="90">
        <f t="shared" si="1"/>
        <v>13</v>
      </c>
      <c r="P27" s="106">
        <v>0</v>
      </c>
      <c r="Q27" s="106">
        <v>0</v>
      </c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48"/>
      <c r="AC27" s="98"/>
      <c r="AD27" s="98"/>
    </row>
    <row r="28" spans="1:30" s="99" customFormat="1" ht="15" customHeight="1">
      <c r="A28" s="109" t="s">
        <v>182</v>
      </c>
      <c r="B28" s="93" t="s">
        <v>223</v>
      </c>
      <c r="C28" s="112" t="s">
        <v>227</v>
      </c>
      <c r="D28" s="91" t="s">
        <v>228</v>
      </c>
      <c r="E28" s="91">
        <v>39</v>
      </c>
      <c r="F28" s="196"/>
      <c r="G28" s="107">
        <v>360</v>
      </c>
      <c r="H28" s="189"/>
      <c r="I28" s="94">
        <v>468</v>
      </c>
      <c r="J28" s="145">
        <v>39</v>
      </c>
      <c r="K28" s="91">
        <v>0</v>
      </c>
      <c r="L28" s="91">
        <v>0</v>
      </c>
      <c r="M28" s="89">
        <f t="shared" si="0"/>
        <v>0</v>
      </c>
      <c r="N28" s="186"/>
      <c r="O28" s="90">
        <f t="shared" si="1"/>
        <v>39</v>
      </c>
      <c r="P28" s="106">
        <v>0</v>
      </c>
      <c r="Q28" s="106">
        <v>0</v>
      </c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48"/>
      <c r="AC28" s="98"/>
      <c r="AD28" s="98"/>
    </row>
    <row r="29" spans="1:30" s="99" customFormat="1" ht="15" customHeight="1">
      <c r="A29" s="110" t="s">
        <v>182</v>
      </c>
      <c r="B29" s="112" t="s">
        <v>229</v>
      </c>
      <c r="C29" s="112" t="s">
        <v>230</v>
      </c>
      <c r="D29" s="109"/>
      <c r="E29" s="91">
        <v>10</v>
      </c>
      <c r="F29" s="91">
        <v>13.89</v>
      </c>
      <c r="G29" s="113"/>
      <c r="H29" s="195"/>
      <c r="I29" s="110">
        <v>10</v>
      </c>
      <c r="J29" s="145">
        <v>10</v>
      </c>
      <c r="K29" s="91">
        <v>0</v>
      </c>
      <c r="L29" s="91">
        <v>0</v>
      </c>
      <c r="M29" s="89">
        <f t="shared" si="0"/>
        <v>0</v>
      </c>
      <c r="N29" s="186"/>
      <c r="O29" s="90">
        <f t="shared" si="1"/>
        <v>10</v>
      </c>
      <c r="P29" s="106">
        <v>0</v>
      </c>
      <c r="Q29" s="106">
        <v>0</v>
      </c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48"/>
      <c r="AC29" s="98"/>
      <c r="AD29" s="98"/>
    </row>
    <row r="30" spans="1:30" s="99" customFormat="1" ht="15" customHeight="1">
      <c r="A30" s="109" t="s">
        <v>182</v>
      </c>
      <c r="B30" s="93" t="s">
        <v>231</v>
      </c>
      <c r="C30" s="112" t="s">
        <v>232</v>
      </c>
      <c r="D30" s="91"/>
      <c r="E30" s="91">
        <v>265</v>
      </c>
      <c r="F30" s="189">
        <v>1806.97</v>
      </c>
      <c r="G30" s="106"/>
      <c r="H30" s="191">
        <v>15.001200000000001</v>
      </c>
      <c r="I30" s="94"/>
      <c r="J30" s="145">
        <v>191</v>
      </c>
      <c r="K30" s="91">
        <v>0</v>
      </c>
      <c r="L30" s="91">
        <v>0</v>
      </c>
      <c r="M30" s="89">
        <f t="shared" si="0"/>
        <v>0</v>
      </c>
      <c r="N30" s="186"/>
      <c r="O30" s="90">
        <f t="shared" si="1"/>
        <v>265</v>
      </c>
      <c r="P30" s="106">
        <v>0</v>
      </c>
      <c r="Q30" s="106">
        <v>0</v>
      </c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48"/>
      <c r="AC30" s="98"/>
      <c r="AD30" s="98"/>
    </row>
    <row r="31" spans="1:30" s="99" customFormat="1" ht="15" customHeight="1">
      <c r="A31" s="109" t="s">
        <v>182</v>
      </c>
      <c r="B31" s="93" t="s">
        <v>231</v>
      </c>
      <c r="C31" s="112" t="s">
        <v>233</v>
      </c>
      <c r="D31" s="91"/>
      <c r="E31" s="91">
        <v>26</v>
      </c>
      <c r="F31" s="189"/>
      <c r="G31" s="106"/>
      <c r="H31" s="191"/>
      <c r="I31" s="94"/>
      <c r="J31" s="145">
        <v>26</v>
      </c>
      <c r="K31" s="91">
        <v>0</v>
      </c>
      <c r="L31" s="91">
        <v>0</v>
      </c>
      <c r="M31" s="89">
        <f t="shared" si="0"/>
        <v>0</v>
      </c>
      <c r="N31" s="186"/>
      <c r="O31" s="90">
        <f t="shared" si="1"/>
        <v>26</v>
      </c>
      <c r="P31" s="106">
        <v>0</v>
      </c>
      <c r="Q31" s="106">
        <v>0</v>
      </c>
      <c r="R31" s="184"/>
      <c r="S31" s="184"/>
      <c r="T31" s="184"/>
      <c r="U31" s="184"/>
      <c r="V31" s="184"/>
      <c r="W31" s="184"/>
      <c r="X31" s="184"/>
      <c r="Y31" s="184"/>
      <c r="Z31" s="184"/>
      <c r="AA31" s="184"/>
      <c r="AB31" s="148"/>
      <c r="AC31" s="98"/>
      <c r="AD31" s="98"/>
    </row>
    <row r="32" spans="1:30" s="99" customFormat="1" ht="15" customHeight="1">
      <c r="A32" s="109" t="s">
        <v>182</v>
      </c>
      <c r="B32" s="93" t="s">
        <v>234</v>
      </c>
      <c r="C32" s="112" t="s">
        <v>235</v>
      </c>
      <c r="D32" s="91"/>
      <c r="E32" s="91">
        <v>136</v>
      </c>
      <c r="F32" s="189">
        <v>745.48</v>
      </c>
      <c r="G32" s="106"/>
      <c r="H32" s="191">
        <v>43.2</v>
      </c>
      <c r="I32" s="94"/>
      <c r="J32" s="145">
        <v>110</v>
      </c>
      <c r="K32" s="91">
        <v>0</v>
      </c>
      <c r="L32" s="91">
        <v>0</v>
      </c>
      <c r="M32" s="89">
        <f t="shared" si="0"/>
        <v>0</v>
      </c>
      <c r="N32" s="186"/>
      <c r="O32" s="90">
        <f t="shared" si="1"/>
        <v>136</v>
      </c>
      <c r="P32" s="106">
        <v>0</v>
      </c>
      <c r="Q32" s="106">
        <v>0</v>
      </c>
      <c r="R32" s="184"/>
      <c r="S32" s="184"/>
      <c r="T32" s="184"/>
      <c r="U32" s="184"/>
      <c r="V32" s="184"/>
      <c r="W32" s="184"/>
      <c r="X32" s="184"/>
      <c r="Y32" s="184"/>
      <c r="Z32" s="184"/>
      <c r="AA32" s="184"/>
      <c r="AB32" s="148"/>
      <c r="AC32" s="98"/>
      <c r="AD32" s="98"/>
    </row>
    <row r="33" spans="1:30" s="99" customFormat="1" ht="15" customHeight="1">
      <c r="A33" s="109" t="s">
        <v>182</v>
      </c>
      <c r="B33" s="93" t="s">
        <v>236</v>
      </c>
      <c r="C33" s="112" t="s">
        <v>237</v>
      </c>
      <c r="D33" s="91"/>
      <c r="E33" s="91">
        <v>136</v>
      </c>
      <c r="F33" s="189"/>
      <c r="G33" s="106"/>
      <c r="H33" s="191"/>
      <c r="I33" s="94"/>
      <c r="J33" s="145">
        <v>86</v>
      </c>
      <c r="K33" s="91">
        <v>0</v>
      </c>
      <c r="L33" s="91">
        <v>0</v>
      </c>
      <c r="M33" s="89">
        <f t="shared" si="0"/>
        <v>0</v>
      </c>
      <c r="N33" s="186"/>
      <c r="O33" s="90">
        <f t="shared" si="1"/>
        <v>136</v>
      </c>
      <c r="P33" s="106">
        <v>0</v>
      </c>
      <c r="Q33" s="106">
        <v>0</v>
      </c>
      <c r="R33" s="184"/>
      <c r="S33" s="184"/>
      <c r="T33" s="184"/>
      <c r="U33" s="184"/>
      <c r="V33" s="184"/>
      <c r="W33" s="184"/>
      <c r="X33" s="184"/>
      <c r="Y33" s="184"/>
      <c r="Z33" s="184"/>
      <c r="AA33" s="184"/>
      <c r="AB33" s="148"/>
      <c r="AC33" s="98"/>
      <c r="AD33" s="98"/>
    </row>
    <row r="34" spans="1:30" s="99" customFormat="1" ht="15" customHeight="1">
      <c r="A34" s="109" t="s">
        <v>182</v>
      </c>
      <c r="B34" s="93" t="s">
        <v>238</v>
      </c>
      <c r="C34" s="112" t="s">
        <v>239</v>
      </c>
      <c r="D34" s="91" t="s">
        <v>240</v>
      </c>
      <c r="E34" s="91">
        <v>136</v>
      </c>
      <c r="F34" s="189"/>
      <c r="G34" s="107">
        <v>126.56</v>
      </c>
      <c r="H34" s="191"/>
      <c r="I34" s="94">
        <v>136.69560000000001</v>
      </c>
      <c r="J34" s="145">
        <v>96</v>
      </c>
      <c r="K34" s="91">
        <v>0</v>
      </c>
      <c r="L34" s="91">
        <v>0</v>
      </c>
      <c r="M34" s="89">
        <f t="shared" si="0"/>
        <v>0</v>
      </c>
      <c r="N34" s="186"/>
      <c r="O34" s="90">
        <f t="shared" si="1"/>
        <v>136</v>
      </c>
      <c r="P34" s="106">
        <v>0</v>
      </c>
      <c r="Q34" s="106">
        <v>0</v>
      </c>
      <c r="R34" s="184"/>
      <c r="S34" s="184"/>
      <c r="T34" s="184"/>
      <c r="U34" s="184"/>
      <c r="V34" s="184"/>
      <c r="W34" s="184"/>
      <c r="X34" s="184"/>
      <c r="Y34" s="184"/>
      <c r="Z34" s="184"/>
      <c r="AA34" s="184"/>
      <c r="AB34" s="148"/>
      <c r="AC34" s="98"/>
      <c r="AD34" s="98"/>
    </row>
    <row r="35" spans="1:30" s="99" customFormat="1" ht="15" customHeight="1">
      <c r="A35" s="109" t="s">
        <v>182</v>
      </c>
      <c r="B35" s="93" t="s">
        <v>241</v>
      </c>
      <c r="C35" s="112" t="s">
        <v>242</v>
      </c>
      <c r="D35" s="91"/>
      <c r="E35" s="91">
        <v>34</v>
      </c>
      <c r="F35" s="189">
        <v>1605.91</v>
      </c>
      <c r="G35" s="106"/>
      <c r="H35" s="191">
        <v>0</v>
      </c>
      <c r="I35" s="94"/>
      <c r="J35" s="145">
        <v>28</v>
      </c>
      <c r="K35" s="91">
        <v>0</v>
      </c>
      <c r="L35" s="91">
        <v>0</v>
      </c>
      <c r="M35" s="89">
        <f t="shared" si="0"/>
        <v>0</v>
      </c>
      <c r="N35" s="186"/>
      <c r="O35" s="90">
        <f t="shared" si="1"/>
        <v>34</v>
      </c>
      <c r="P35" s="106">
        <v>0</v>
      </c>
      <c r="Q35" s="106">
        <v>0</v>
      </c>
      <c r="R35" s="184"/>
      <c r="S35" s="184"/>
      <c r="T35" s="184"/>
      <c r="U35" s="184"/>
      <c r="V35" s="184"/>
      <c r="W35" s="184"/>
      <c r="X35" s="184"/>
      <c r="Y35" s="184"/>
      <c r="Z35" s="184"/>
      <c r="AA35" s="184"/>
      <c r="AB35" s="148"/>
      <c r="AC35" s="98"/>
      <c r="AD35" s="98"/>
    </row>
    <row r="36" spans="1:30" s="99" customFormat="1" ht="15" customHeight="1">
      <c r="A36" s="109" t="s">
        <v>182</v>
      </c>
      <c r="B36" s="93" t="s">
        <v>243</v>
      </c>
      <c r="C36" s="112" t="s">
        <v>244</v>
      </c>
      <c r="D36" s="91"/>
      <c r="E36" s="91">
        <v>34</v>
      </c>
      <c r="F36" s="189"/>
      <c r="G36" s="106"/>
      <c r="H36" s="191"/>
      <c r="I36" s="94"/>
      <c r="J36" s="145">
        <v>29</v>
      </c>
      <c r="K36" s="91">
        <v>0</v>
      </c>
      <c r="L36" s="91">
        <v>0</v>
      </c>
      <c r="M36" s="89">
        <f t="shared" si="0"/>
        <v>0</v>
      </c>
      <c r="N36" s="186"/>
      <c r="O36" s="90">
        <f t="shared" si="1"/>
        <v>34</v>
      </c>
      <c r="P36" s="106">
        <v>0</v>
      </c>
      <c r="Q36" s="106">
        <v>0</v>
      </c>
      <c r="R36" s="184"/>
      <c r="S36" s="184"/>
      <c r="T36" s="184"/>
      <c r="U36" s="184"/>
      <c r="V36" s="184"/>
      <c r="W36" s="184"/>
      <c r="X36" s="184"/>
      <c r="Y36" s="184"/>
      <c r="Z36" s="184"/>
      <c r="AA36" s="184"/>
      <c r="AB36" s="148"/>
      <c r="AC36" s="98"/>
      <c r="AD36" s="98"/>
    </row>
    <row r="37" spans="1:30" s="99" customFormat="1" ht="15" customHeight="1">
      <c r="A37" s="109" t="s">
        <v>182</v>
      </c>
      <c r="B37" s="93" t="s">
        <v>245</v>
      </c>
      <c r="C37" s="112" t="s">
        <v>246</v>
      </c>
      <c r="D37" s="91"/>
      <c r="E37" s="91">
        <v>34</v>
      </c>
      <c r="F37" s="189"/>
      <c r="G37" s="106"/>
      <c r="H37" s="191"/>
      <c r="I37" s="94"/>
      <c r="J37" s="145">
        <v>24</v>
      </c>
      <c r="K37" s="91">
        <v>0</v>
      </c>
      <c r="L37" s="91">
        <v>0</v>
      </c>
      <c r="M37" s="89">
        <f t="shared" si="0"/>
        <v>0</v>
      </c>
      <c r="N37" s="186"/>
      <c r="O37" s="90">
        <f t="shared" si="1"/>
        <v>34</v>
      </c>
      <c r="P37" s="106">
        <v>0</v>
      </c>
      <c r="Q37" s="106">
        <v>0</v>
      </c>
      <c r="R37" s="184"/>
      <c r="S37" s="184"/>
      <c r="T37" s="184"/>
      <c r="U37" s="184"/>
      <c r="V37" s="184"/>
      <c r="W37" s="184"/>
      <c r="X37" s="184"/>
      <c r="Y37" s="184"/>
      <c r="Z37" s="184"/>
      <c r="AA37" s="184"/>
      <c r="AB37" s="148"/>
      <c r="AC37" s="98"/>
      <c r="AD37" s="98"/>
    </row>
    <row r="38" spans="1:30" s="99" customFormat="1" ht="15" customHeight="1">
      <c r="A38" s="109" t="s">
        <v>182</v>
      </c>
      <c r="B38" s="93" t="s">
        <v>247</v>
      </c>
      <c r="C38" s="112" t="s">
        <v>76</v>
      </c>
      <c r="D38" s="91"/>
      <c r="E38" s="91">
        <v>68</v>
      </c>
      <c r="F38" s="189"/>
      <c r="G38" s="106"/>
      <c r="H38" s="191"/>
      <c r="I38" s="94"/>
      <c r="J38" s="145">
        <v>57</v>
      </c>
      <c r="K38" s="91">
        <v>0</v>
      </c>
      <c r="L38" s="91">
        <v>0</v>
      </c>
      <c r="M38" s="89">
        <f t="shared" si="0"/>
        <v>0</v>
      </c>
      <c r="N38" s="186"/>
      <c r="O38" s="90">
        <f t="shared" si="1"/>
        <v>68</v>
      </c>
      <c r="P38" s="106">
        <v>0</v>
      </c>
      <c r="Q38" s="106">
        <v>0</v>
      </c>
      <c r="R38" s="184"/>
      <c r="S38" s="184"/>
      <c r="T38" s="184"/>
      <c r="U38" s="184"/>
      <c r="V38" s="184"/>
      <c r="W38" s="184"/>
      <c r="X38" s="184"/>
      <c r="Y38" s="184"/>
      <c r="Z38" s="184"/>
      <c r="AA38" s="184"/>
      <c r="AB38" s="148"/>
      <c r="AC38" s="98"/>
      <c r="AD38" s="98"/>
    </row>
    <row r="39" spans="1:30" s="99" customFormat="1" ht="15" customHeight="1">
      <c r="A39" s="109" t="s">
        <v>182</v>
      </c>
      <c r="B39" s="93" t="s">
        <v>248</v>
      </c>
      <c r="C39" s="112" t="s">
        <v>148</v>
      </c>
      <c r="D39" s="91"/>
      <c r="E39" s="91">
        <v>34</v>
      </c>
      <c r="F39" s="189"/>
      <c r="G39" s="106"/>
      <c r="H39" s="191"/>
      <c r="I39" s="94"/>
      <c r="J39" s="145">
        <v>33</v>
      </c>
      <c r="K39" s="91">
        <v>0</v>
      </c>
      <c r="L39" s="91">
        <v>0</v>
      </c>
      <c r="M39" s="89">
        <f t="shared" si="0"/>
        <v>0</v>
      </c>
      <c r="N39" s="186"/>
      <c r="O39" s="90">
        <f t="shared" si="1"/>
        <v>34</v>
      </c>
      <c r="P39" s="106">
        <v>0</v>
      </c>
      <c r="Q39" s="106">
        <v>0</v>
      </c>
      <c r="R39" s="184"/>
      <c r="S39" s="184"/>
      <c r="T39" s="184"/>
      <c r="U39" s="184"/>
      <c r="V39" s="184"/>
      <c r="W39" s="184"/>
      <c r="X39" s="184"/>
      <c r="Y39" s="184"/>
      <c r="Z39" s="184"/>
      <c r="AA39" s="184"/>
      <c r="AB39" s="148"/>
      <c r="AC39" s="98"/>
      <c r="AD39" s="98"/>
    </row>
    <row r="40" spans="1:30" s="99" customFormat="1" ht="15" customHeight="1">
      <c r="A40" s="109" t="s">
        <v>182</v>
      </c>
      <c r="B40" s="93" t="s">
        <v>249</v>
      </c>
      <c r="C40" s="112" t="s">
        <v>250</v>
      </c>
      <c r="D40" s="91"/>
      <c r="E40" s="91">
        <v>34</v>
      </c>
      <c r="F40" s="189"/>
      <c r="G40" s="106"/>
      <c r="H40" s="191"/>
      <c r="I40" s="94"/>
      <c r="J40" s="145">
        <v>32</v>
      </c>
      <c r="K40" s="91">
        <v>0</v>
      </c>
      <c r="L40" s="91">
        <v>0</v>
      </c>
      <c r="M40" s="89">
        <f t="shared" si="0"/>
        <v>0</v>
      </c>
      <c r="N40" s="186"/>
      <c r="O40" s="90">
        <f t="shared" si="1"/>
        <v>34</v>
      </c>
      <c r="P40" s="106">
        <v>0</v>
      </c>
      <c r="Q40" s="106">
        <v>0</v>
      </c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48"/>
      <c r="AC40" s="98"/>
      <c r="AD40" s="98"/>
    </row>
    <row r="41" spans="1:30" s="99" customFormat="1" ht="15" customHeight="1">
      <c r="A41" s="109" t="s">
        <v>182</v>
      </c>
      <c r="B41" s="93" t="s">
        <v>251</v>
      </c>
      <c r="C41" s="112" t="s">
        <v>252</v>
      </c>
      <c r="D41" s="91"/>
      <c r="E41" s="91">
        <v>34</v>
      </c>
      <c r="F41" s="189"/>
      <c r="G41" s="106"/>
      <c r="H41" s="191"/>
      <c r="I41" s="94"/>
      <c r="J41" s="145">
        <v>18</v>
      </c>
      <c r="K41" s="91">
        <v>0</v>
      </c>
      <c r="L41" s="91">
        <v>0</v>
      </c>
      <c r="M41" s="89">
        <f t="shared" si="0"/>
        <v>0</v>
      </c>
      <c r="N41" s="186"/>
      <c r="O41" s="90">
        <f t="shared" si="1"/>
        <v>34</v>
      </c>
      <c r="P41" s="106">
        <v>0</v>
      </c>
      <c r="Q41" s="106">
        <v>0</v>
      </c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48"/>
      <c r="AC41" s="98"/>
      <c r="AD41" s="98"/>
    </row>
    <row r="42" spans="1:30" s="99" customFormat="1" ht="15" customHeight="1">
      <c r="A42" s="109" t="s">
        <v>182</v>
      </c>
      <c r="B42" s="93" t="s">
        <v>253</v>
      </c>
      <c r="C42" s="112" t="s">
        <v>152</v>
      </c>
      <c r="D42" s="91"/>
      <c r="E42" s="91">
        <v>34</v>
      </c>
      <c r="F42" s="189"/>
      <c r="G42" s="106"/>
      <c r="H42" s="191"/>
      <c r="I42" s="94"/>
      <c r="J42" s="145">
        <v>31</v>
      </c>
      <c r="K42" s="91">
        <v>0</v>
      </c>
      <c r="L42" s="91">
        <v>0</v>
      </c>
      <c r="M42" s="89">
        <f t="shared" si="0"/>
        <v>0</v>
      </c>
      <c r="N42" s="186"/>
      <c r="O42" s="90">
        <f t="shared" si="1"/>
        <v>34</v>
      </c>
      <c r="P42" s="106">
        <v>0</v>
      </c>
      <c r="Q42" s="106">
        <v>0</v>
      </c>
      <c r="R42" s="184"/>
      <c r="S42" s="184"/>
      <c r="T42" s="184"/>
      <c r="U42" s="184"/>
      <c r="V42" s="184"/>
      <c r="W42" s="184"/>
      <c r="X42" s="184"/>
      <c r="Y42" s="184"/>
      <c r="Z42" s="184"/>
      <c r="AA42" s="184"/>
      <c r="AB42" s="148"/>
      <c r="AC42" s="98"/>
      <c r="AD42" s="98"/>
    </row>
    <row r="43" spans="1:30" s="99" customFormat="1" ht="15" customHeight="1">
      <c r="A43" s="109" t="s">
        <v>182</v>
      </c>
      <c r="B43" s="93" t="s">
        <v>254</v>
      </c>
      <c r="C43" s="112" t="s">
        <v>255</v>
      </c>
      <c r="D43" s="91"/>
      <c r="E43" s="91">
        <v>34</v>
      </c>
      <c r="F43" s="189"/>
      <c r="G43" s="106"/>
      <c r="H43" s="191"/>
      <c r="I43" s="94"/>
      <c r="J43" s="145">
        <v>32</v>
      </c>
      <c r="K43" s="91">
        <v>0</v>
      </c>
      <c r="L43" s="91">
        <v>0</v>
      </c>
      <c r="M43" s="89">
        <f t="shared" si="0"/>
        <v>0</v>
      </c>
      <c r="N43" s="186"/>
      <c r="O43" s="90">
        <f t="shared" si="1"/>
        <v>34</v>
      </c>
      <c r="P43" s="106">
        <v>0</v>
      </c>
      <c r="Q43" s="106">
        <v>0</v>
      </c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48"/>
      <c r="AC43" s="98"/>
      <c r="AD43" s="98"/>
    </row>
    <row r="44" spans="1:30" s="99" customFormat="1" ht="15" customHeight="1">
      <c r="A44" s="109" t="s">
        <v>182</v>
      </c>
      <c r="B44" s="93" t="s">
        <v>256</v>
      </c>
      <c r="C44" s="112" t="s">
        <v>257</v>
      </c>
      <c r="D44" s="91"/>
      <c r="E44" s="91">
        <v>34</v>
      </c>
      <c r="F44" s="189"/>
      <c r="G44" s="106"/>
      <c r="H44" s="191"/>
      <c r="I44" s="94"/>
      <c r="J44" s="145">
        <v>32</v>
      </c>
      <c r="K44" s="91">
        <v>0</v>
      </c>
      <c r="L44" s="91">
        <v>0</v>
      </c>
      <c r="M44" s="89">
        <f t="shared" si="0"/>
        <v>0</v>
      </c>
      <c r="N44" s="186"/>
      <c r="O44" s="90">
        <f t="shared" si="1"/>
        <v>34</v>
      </c>
      <c r="P44" s="106">
        <v>0</v>
      </c>
      <c r="Q44" s="106">
        <v>0</v>
      </c>
      <c r="R44" s="184"/>
      <c r="S44" s="184"/>
      <c r="T44" s="184"/>
      <c r="U44" s="184"/>
      <c r="V44" s="184"/>
      <c r="W44" s="184"/>
      <c r="X44" s="184"/>
      <c r="Y44" s="184"/>
      <c r="Z44" s="184"/>
      <c r="AA44" s="184"/>
      <c r="AB44" s="148"/>
      <c r="AC44" s="98"/>
      <c r="AD44" s="98"/>
    </row>
    <row r="45" spans="1:30" s="99" customFormat="1" ht="15" customHeight="1">
      <c r="A45" s="109" t="s">
        <v>182</v>
      </c>
      <c r="B45" s="93" t="s">
        <v>258</v>
      </c>
      <c r="C45" s="112" t="s">
        <v>198</v>
      </c>
      <c r="D45" s="91"/>
      <c r="E45" s="91">
        <v>34</v>
      </c>
      <c r="F45" s="189"/>
      <c r="G45" s="106"/>
      <c r="H45" s="191"/>
      <c r="I45" s="94"/>
      <c r="J45" s="145">
        <v>32</v>
      </c>
      <c r="K45" s="91">
        <v>0</v>
      </c>
      <c r="L45" s="91">
        <v>0</v>
      </c>
      <c r="M45" s="89">
        <f t="shared" si="0"/>
        <v>0</v>
      </c>
      <c r="N45" s="186"/>
      <c r="O45" s="90">
        <f t="shared" si="1"/>
        <v>34</v>
      </c>
      <c r="P45" s="106">
        <v>0</v>
      </c>
      <c r="Q45" s="106">
        <v>0</v>
      </c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48"/>
      <c r="AC45" s="98"/>
      <c r="AD45" s="98"/>
    </row>
    <row r="46" spans="1:30" s="99" customFormat="1" ht="15" customHeight="1">
      <c r="A46" s="109" t="s">
        <v>182</v>
      </c>
      <c r="B46" s="93" t="s">
        <v>259</v>
      </c>
      <c r="C46" s="112" t="s">
        <v>260</v>
      </c>
      <c r="D46" s="91"/>
      <c r="E46" s="91">
        <v>34</v>
      </c>
      <c r="F46" s="189"/>
      <c r="G46" s="106"/>
      <c r="H46" s="191"/>
      <c r="I46" s="94"/>
      <c r="J46" s="145">
        <v>32</v>
      </c>
      <c r="K46" s="91">
        <v>0</v>
      </c>
      <c r="L46" s="91">
        <v>0</v>
      </c>
      <c r="M46" s="89">
        <f t="shared" si="0"/>
        <v>0</v>
      </c>
      <c r="N46" s="186"/>
      <c r="O46" s="90">
        <f t="shared" si="1"/>
        <v>34</v>
      </c>
      <c r="P46" s="106">
        <v>0</v>
      </c>
      <c r="Q46" s="106">
        <v>0</v>
      </c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48"/>
      <c r="AC46" s="98"/>
      <c r="AD46" s="98"/>
    </row>
    <row r="47" spans="1:30" s="99" customFormat="1" ht="15" customHeight="1">
      <c r="A47" s="109" t="s">
        <v>182</v>
      </c>
      <c r="B47" s="93" t="s">
        <v>261</v>
      </c>
      <c r="C47" s="112" t="s">
        <v>262</v>
      </c>
      <c r="D47" s="91"/>
      <c r="E47" s="91">
        <v>67</v>
      </c>
      <c r="F47" s="189">
        <v>646.28</v>
      </c>
      <c r="G47" s="106"/>
      <c r="H47" s="191">
        <v>0</v>
      </c>
      <c r="I47" s="94"/>
      <c r="J47" s="145">
        <v>46</v>
      </c>
      <c r="K47" s="91">
        <v>0</v>
      </c>
      <c r="L47" s="91">
        <v>0</v>
      </c>
      <c r="M47" s="89">
        <f t="shared" si="0"/>
        <v>0</v>
      </c>
      <c r="N47" s="186"/>
      <c r="O47" s="90">
        <f t="shared" si="1"/>
        <v>67</v>
      </c>
      <c r="P47" s="106">
        <v>0</v>
      </c>
      <c r="Q47" s="106">
        <v>0</v>
      </c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48"/>
      <c r="AC47" s="98"/>
      <c r="AD47" s="98"/>
    </row>
    <row r="48" spans="1:30" s="99" customFormat="1" ht="15" customHeight="1">
      <c r="A48" s="109" t="s">
        <v>182</v>
      </c>
      <c r="B48" s="93" t="s">
        <v>263</v>
      </c>
      <c r="C48" s="112" t="s">
        <v>264</v>
      </c>
      <c r="D48" s="91"/>
      <c r="E48" s="91">
        <v>75</v>
      </c>
      <c r="F48" s="189"/>
      <c r="G48" s="106"/>
      <c r="H48" s="191"/>
      <c r="I48" s="94"/>
      <c r="J48" s="145">
        <v>61</v>
      </c>
      <c r="K48" s="91">
        <v>0</v>
      </c>
      <c r="L48" s="91">
        <v>0</v>
      </c>
      <c r="M48" s="89">
        <f t="shared" si="0"/>
        <v>0</v>
      </c>
      <c r="N48" s="186"/>
      <c r="O48" s="90">
        <f t="shared" si="1"/>
        <v>75</v>
      </c>
      <c r="P48" s="106">
        <v>0</v>
      </c>
      <c r="Q48" s="106">
        <v>0</v>
      </c>
      <c r="R48" s="184"/>
      <c r="S48" s="184"/>
      <c r="T48" s="184"/>
      <c r="U48" s="184"/>
      <c r="V48" s="184"/>
      <c r="W48" s="184"/>
      <c r="X48" s="184"/>
      <c r="Y48" s="184"/>
      <c r="Z48" s="184"/>
      <c r="AA48" s="184"/>
      <c r="AB48" s="148"/>
      <c r="AC48" s="98"/>
      <c r="AD48" s="98"/>
    </row>
    <row r="49" spans="1:30" s="99" customFormat="1" ht="15" customHeight="1">
      <c r="A49" s="109" t="s">
        <v>182</v>
      </c>
      <c r="B49" s="93" t="s">
        <v>265</v>
      </c>
      <c r="C49" s="93" t="s">
        <v>266</v>
      </c>
      <c r="D49" s="91" t="s">
        <v>267</v>
      </c>
      <c r="E49" s="91">
        <v>34</v>
      </c>
      <c r="F49" s="189"/>
      <c r="G49" s="107">
        <v>40.799999999999997</v>
      </c>
      <c r="H49" s="191"/>
      <c r="I49" s="94">
        <v>41.04</v>
      </c>
      <c r="J49" s="145">
        <v>34</v>
      </c>
      <c r="K49" s="91">
        <v>0</v>
      </c>
      <c r="L49" s="91">
        <v>0</v>
      </c>
      <c r="M49" s="89">
        <f t="shared" si="0"/>
        <v>0</v>
      </c>
      <c r="N49" s="186"/>
      <c r="O49" s="90">
        <f t="shared" si="1"/>
        <v>34</v>
      </c>
      <c r="P49" s="106">
        <v>0</v>
      </c>
      <c r="Q49" s="106">
        <v>0</v>
      </c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48"/>
      <c r="AC49" s="98"/>
      <c r="AD49" s="98"/>
    </row>
    <row r="50" spans="1:30" s="99" customFormat="1" ht="15" customHeight="1">
      <c r="A50" s="109" t="s">
        <v>182</v>
      </c>
      <c r="B50" s="93" t="s">
        <v>268</v>
      </c>
      <c r="C50" s="93" t="s">
        <v>269</v>
      </c>
      <c r="D50" s="91" t="s">
        <v>267</v>
      </c>
      <c r="E50" s="91">
        <v>34</v>
      </c>
      <c r="F50" s="189"/>
      <c r="G50" s="107">
        <v>33.659999999999997</v>
      </c>
      <c r="H50" s="191"/>
      <c r="I50" s="94">
        <v>36.352800000000002</v>
      </c>
      <c r="J50" s="145">
        <v>29</v>
      </c>
      <c r="K50" s="91">
        <v>0</v>
      </c>
      <c r="L50" s="91">
        <v>0</v>
      </c>
      <c r="M50" s="89">
        <f t="shared" si="0"/>
        <v>0</v>
      </c>
      <c r="N50" s="186"/>
      <c r="O50" s="90">
        <f t="shared" si="1"/>
        <v>34</v>
      </c>
      <c r="P50" s="106">
        <v>0</v>
      </c>
      <c r="Q50" s="106">
        <v>0</v>
      </c>
      <c r="R50" s="184"/>
      <c r="S50" s="184"/>
      <c r="T50" s="184"/>
      <c r="U50" s="184"/>
      <c r="V50" s="184"/>
      <c r="W50" s="184"/>
      <c r="X50" s="184"/>
      <c r="Y50" s="184"/>
      <c r="Z50" s="184"/>
      <c r="AA50" s="184"/>
      <c r="AB50" s="148"/>
      <c r="AC50" s="98"/>
      <c r="AD50" s="98"/>
    </row>
    <row r="51" spans="1:30" s="99" customFormat="1" ht="15" customHeight="1">
      <c r="A51" s="109" t="s">
        <v>182</v>
      </c>
      <c r="B51" s="93" t="s">
        <v>270</v>
      </c>
      <c r="C51" s="93" t="s">
        <v>242</v>
      </c>
      <c r="D51" s="91"/>
      <c r="E51" s="91">
        <v>116</v>
      </c>
      <c r="F51" s="189">
        <v>5043.3273600000002</v>
      </c>
      <c r="G51" s="107"/>
      <c r="H51" s="191">
        <v>0</v>
      </c>
      <c r="I51" s="94"/>
      <c r="J51" s="145">
        <v>98</v>
      </c>
      <c r="K51" s="91">
        <v>0</v>
      </c>
      <c r="L51" s="91">
        <v>0</v>
      </c>
      <c r="M51" s="89">
        <f t="shared" si="0"/>
        <v>0</v>
      </c>
      <c r="N51" s="186"/>
      <c r="O51" s="90">
        <f t="shared" si="1"/>
        <v>116</v>
      </c>
      <c r="P51" s="106">
        <v>0</v>
      </c>
      <c r="Q51" s="106">
        <v>0</v>
      </c>
      <c r="R51" s="184"/>
      <c r="S51" s="184"/>
      <c r="T51" s="184"/>
      <c r="U51" s="184"/>
      <c r="V51" s="184"/>
      <c r="W51" s="184"/>
      <c r="X51" s="184"/>
      <c r="Y51" s="184"/>
      <c r="Z51" s="184"/>
      <c r="AA51" s="184"/>
      <c r="AB51" s="148"/>
      <c r="AC51" s="98"/>
      <c r="AD51" s="98"/>
    </row>
    <row r="52" spans="1:30" s="99" customFormat="1" ht="15" customHeight="1">
      <c r="A52" s="109" t="s">
        <v>182</v>
      </c>
      <c r="B52" s="93" t="s">
        <v>271</v>
      </c>
      <c r="C52" s="93" t="s">
        <v>272</v>
      </c>
      <c r="D52" s="91"/>
      <c r="E52" s="91">
        <v>163</v>
      </c>
      <c r="F52" s="189"/>
      <c r="G52" s="106"/>
      <c r="H52" s="191"/>
      <c r="I52" s="94"/>
      <c r="J52" s="145">
        <v>125</v>
      </c>
      <c r="K52" s="91">
        <v>0</v>
      </c>
      <c r="L52" s="91">
        <v>0</v>
      </c>
      <c r="M52" s="89">
        <f t="shared" si="0"/>
        <v>0</v>
      </c>
      <c r="N52" s="186"/>
      <c r="O52" s="90">
        <f t="shared" si="1"/>
        <v>163</v>
      </c>
      <c r="P52" s="106">
        <v>0</v>
      </c>
      <c r="Q52" s="106">
        <v>0</v>
      </c>
      <c r="R52" s="184"/>
      <c r="S52" s="184"/>
      <c r="T52" s="184"/>
      <c r="U52" s="184"/>
      <c r="V52" s="184"/>
      <c r="W52" s="184"/>
      <c r="X52" s="184"/>
      <c r="Y52" s="184"/>
      <c r="Z52" s="184"/>
      <c r="AA52" s="184"/>
      <c r="AB52" s="148"/>
      <c r="AC52" s="98"/>
      <c r="AD52" s="98"/>
    </row>
    <row r="53" spans="1:30" s="99" customFormat="1" ht="15" customHeight="1">
      <c r="A53" s="109" t="s">
        <v>182</v>
      </c>
      <c r="B53" s="93" t="s">
        <v>273</v>
      </c>
      <c r="C53" s="93" t="s">
        <v>76</v>
      </c>
      <c r="D53" s="91"/>
      <c r="E53" s="91">
        <v>798</v>
      </c>
      <c r="F53" s="189"/>
      <c r="G53" s="106"/>
      <c r="H53" s="191"/>
      <c r="I53" s="94"/>
      <c r="J53" s="145">
        <v>660</v>
      </c>
      <c r="K53" s="91">
        <v>0</v>
      </c>
      <c r="L53" s="91">
        <v>0</v>
      </c>
      <c r="M53" s="89">
        <f t="shared" si="0"/>
        <v>0</v>
      </c>
      <c r="N53" s="186"/>
      <c r="O53" s="90">
        <f t="shared" si="1"/>
        <v>798</v>
      </c>
      <c r="P53" s="106">
        <v>0</v>
      </c>
      <c r="Q53" s="106">
        <v>0</v>
      </c>
      <c r="R53" s="184"/>
      <c r="S53" s="184"/>
      <c r="T53" s="184"/>
      <c r="U53" s="184"/>
      <c r="V53" s="184"/>
      <c r="W53" s="184"/>
      <c r="X53" s="184"/>
      <c r="Y53" s="184"/>
      <c r="Z53" s="184"/>
      <c r="AA53" s="184"/>
      <c r="AB53" s="148"/>
      <c r="AC53" s="98"/>
      <c r="AD53" s="98"/>
    </row>
    <row r="54" spans="1:30" s="99" customFormat="1" ht="15" customHeight="1">
      <c r="A54" s="109" t="s">
        <v>182</v>
      </c>
      <c r="B54" s="93" t="s">
        <v>274</v>
      </c>
      <c r="C54" s="93" t="s">
        <v>275</v>
      </c>
      <c r="D54" s="91" t="s">
        <v>276</v>
      </c>
      <c r="E54" s="91">
        <v>182</v>
      </c>
      <c r="F54" s="189"/>
      <c r="G54" s="194">
        <v>218.52719999999999</v>
      </c>
      <c r="H54" s="191"/>
      <c r="I54" s="94">
        <v>218.52719999999999</v>
      </c>
      <c r="J54" s="145">
        <v>169</v>
      </c>
      <c r="K54" s="91">
        <v>0</v>
      </c>
      <c r="L54" s="91">
        <v>0</v>
      </c>
      <c r="M54" s="89">
        <f t="shared" si="0"/>
        <v>0</v>
      </c>
      <c r="N54" s="186"/>
      <c r="O54" s="90">
        <f t="shared" si="1"/>
        <v>182</v>
      </c>
      <c r="P54" s="106">
        <v>0</v>
      </c>
      <c r="Q54" s="106">
        <v>0</v>
      </c>
      <c r="R54" s="184"/>
      <c r="S54" s="184"/>
      <c r="T54" s="184"/>
      <c r="U54" s="184"/>
      <c r="V54" s="184"/>
      <c r="W54" s="184"/>
      <c r="X54" s="184"/>
      <c r="Y54" s="184"/>
      <c r="Z54" s="184"/>
      <c r="AA54" s="184"/>
      <c r="AB54" s="148"/>
      <c r="AC54" s="98"/>
      <c r="AD54" s="98"/>
    </row>
    <row r="55" spans="1:30" s="99" customFormat="1" ht="15" customHeight="1">
      <c r="A55" s="109" t="s">
        <v>182</v>
      </c>
      <c r="B55" s="93" t="s">
        <v>274</v>
      </c>
      <c r="C55" s="93" t="s">
        <v>277</v>
      </c>
      <c r="D55" s="91" t="s">
        <v>278</v>
      </c>
      <c r="E55" s="91">
        <v>2</v>
      </c>
      <c r="F55" s="189"/>
      <c r="G55" s="194"/>
      <c r="H55" s="191"/>
      <c r="I55" s="94"/>
      <c r="J55" s="145">
        <v>2</v>
      </c>
      <c r="K55" s="91">
        <v>0</v>
      </c>
      <c r="L55" s="91">
        <v>0</v>
      </c>
      <c r="M55" s="89">
        <f t="shared" si="0"/>
        <v>0</v>
      </c>
      <c r="N55" s="186"/>
      <c r="O55" s="90">
        <f t="shared" si="1"/>
        <v>2</v>
      </c>
      <c r="P55" s="106">
        <v>0</v>
      </c>
      <c r="Q55" s="106">
        <v>0</v>
      </c>
      <c r="R55" s="184"/>
      <c r="S55" s="184"/>
      <c r="T55" s="184"/>
      <c r="U55" s="184"/>
      <c r="V55" s="184"/>
      <c r="W55" s="184"/>
      <c r="X55" s="184"/>
      <c r="Y55" s="184"/>
      <c r="Z55" s="184"/>
      <c r="AA55" s="184"/>
      <c r="AB55" s="148"/>
      <c r="AC55" s="98"/>
      <c r="AD55" s="98"/>
    </row>
    <row r="56" spans="1:30" s="99" customFormat="1" ht="15" customHeight="1">
      <c r="A56" s="109" t="s">
        <v>182</v>
      </c>
      <c r="B56" s="93" t="s">
        <v>274</v>
      </c>
      <c r="C56" s="93" t="s">
        <v>279</v>
      </c>
      <c r="D56" s="91" t="s">
        <v>280</v>
      </c>
      <c r="E56" s="91">
        <v>26</v>
      </c>
      <c r="F56" s="189"/>
      <c r="G56" s="107">
        <v>46</v>
      </c>
      <c r="H56" s="191"/>
      <c r="I56" s="94">
        <v>45.997199999999999</v>
      </c>
      <c r="J56" s="145">
        <v>26</v>
      </c>
      <c r="K56" s="91">
        <v>0</v>
      </c>
      <c r="L56" s="91">
        <v>0</v>
      </c>
      <c r="M56" s="89">
        <f t="shared" si="0"/>
        <v>0</v>
      </c>
      <c r="N56" s="186"/>
      <c r="O56" s="90">
        <f t="shared" si="1"/>
        <v>26</v>
      </c>
      <c r="P56" s="106">
        <v>0</v>
      </c>
      <c r="Q56" s="106">
        <v>0</v>
      </c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48"/>
      <c r="AC56" s="98"/>
      <c r="AD56" s="98"/>
    </row>
    <row r="57" spans="1:30" s="99" customFormat="1" ht="15" customHeight="1">
      <c r="A57" s="109" t="s">
        <v>182</v>
      </c>
      <c r="B57" s="93" t="s">
        <v>281</v>
      </c>
      <c r="C57" s="93" t="s">
        <v>282</v>
      </c>
      <c r="D57" s="91"/>
      <c r="E57" s="91">
        <v>9</v>
      </c>
      <c r="F57" s="189">
        <v>1183.5935999999999</v>
      </c>
      <c r="G57" s="106"/>
      <c r="H57" s="191">
        <v>0</v>
      </c>
      <c r="I57" s="94"/>
      <c r="J57" s="145">
        <v>2</v>
      </c>
      <c r="K57" s="91">
        <v>0</v>
      </c>
      <c r="L57" s="91">
        <v>0</v>
      </c>
      <c r="M57" s="89">
        <f t="shared" si="0"/>
        <v>0</v>
      </c>
      <c r="N57" s="186"/>
      <c r="O57" s="90">
        <f t="shared" si="1"/>
        <v>9</v>
      </c>
      <c r="P57" s="106">
        <v>0</v>
      </c>
      <c r="Q57" s="106">
        <v>0</v>
      </c>
      <c r="R57" s="184"/>
      <c r="S57" s="184"/>
      <c r="T57" s="184"/>
      <c r="U57" s="184"/>
      <c r="V57" s="184"/>
      <c r="W57" s="184"/>
      <c r="X57" s="184"/>
      <c r="Y57" s="184"/>
      <c r="Z57" s="184"/>
      <c r="AA57" s="184"/>
      <c r="AB57" s="148"/>
      <c r="AC57" s="98"/>
      <c r="AD57" s="98"/>
    </row>
    <row r="58" spans="1:30" s="99" customFormat="1" ht="15" customHeight="1">
      <c r="A58" s="109" t="s">
        <v>182</v>
      </c>
      <c r="B58" s="93" t="s">
        <v>283</v>
      </c>
      <c r="C58" s="93" t="s">
        <v>232</v>
      </c>
      <c r="D58" s="91"/>
      <c r="E58" s="91">
        <v>36</v>
      </c>
      <c r="F58" s="189"/>
      <c r="G58" s="106"/>
      <c r="H58" s="191"/>
      <c r="I58" s="94"/>
      <c r="J58" s="145">
        <v>21</v>
      </c>
      <c r="K58" s="91">
        <v>0</v>
      </c>
      <c r="L58" s="91">
        <v>0</v>
      </c>
      <c r="M58" s="89">
        <f t="shared" si="0"/>
        <v>0</v>
      </c>
      <c r="N58" s="186"/>
      <c r="O58" s="90">
        <f t="shared" si="1"/>
        <v>36</v>
      </c>
      <c r="P58" s="106">
        <v>0</v>
      </c>
      <c r="Q58" s="106">
        <v>0</v>
      </c>
      <c r="R58" s="184"/>
      <c r="S58" s="184"/>
      <c r="T58" s="184"/>
      <c r="U58" s="184"/>
      <c r="V58" s="184"/>
      <c r="W58" s="184"/>
      <c r="X58" s="184"/>
      <c r="Y58" s="184"/>
      <c r="Z58" s="184"/>
      <c r="AA58" s="184"/>
      <c r="AB58" s="148"/>
      <c r="AC58" s="98"/>
      <c r="AD58" s="98"/>
    </row>
    <row r="59" spans="1:30" s="99" customFormat="1" ht="15" customHeight="1">
      <c r="A59" s="109" t="s">
        <v>182</v>
      </c>
      <c r="B59" s="93" t="s">
        <v>284</v>
      </c>
      <c r="C59" s="93" t="s">
        <v>264</v>
      </c>
      <c r="D59" s="91"/>
      <c r="E59" s="91">
        <v>344</v>
      </c>
      <c r="F59" s="189"/>
      <c r="G59" s="106"/>
      <c r="H59" s="191"/>
      <c r="I59" s="94"/>
      <c r="J59" s="145">
        <v>289</v>
      </c>
      <c r="K59" s="91">
        <v>0</v>
      </c>
      <c r="L59" s="91">
        <v>0</v>
      </c>
      <c r="M59" s="89">
        <f t="shared" si="0"/>
        <v>0</v>
      </c>
      <c r="N59" s="186"/>
      <c r="O59" s="90">
        <f t="shared" si="1"/>
        <v>344</v>
      </c>
      <c r="P59" s="106">
        <v>0</v>
      </c>
      <c r="Q59" s="106">
        <v>0</v>
      </c>
      <c r="R59" s="184"/>
      <c r="S59" s="184"/>
      <c r="T59" s="184"/>
      <c r="U59" s="184"/>
      <c r="V59" s="184"/>
      <c r="W59" s="184"/>
      <c r="X59" s="184"/>
      <c r="Y59" s="184"/>
      <c r="Z59" s="184"/>
      <c r="AA59" s="184"/>
      <c r="AB59" s="148"/>
      <c r="AC59" s="98"/>
      <c r="AD59" s="98"/>
    </row>
    <row r="60" spans="1:30" s="99" customFormat="1" ht="15" customHeight="1">
      <c r="A60" s="109" t="s">
        <v>182</v>
      </c>
      <c r="B60" s="93" t="s">
        <v>285</v>
      </c>
      <c r="C60" s="93" t="s">
        <v>198</v>
      </c>
      <c r="D60" s="91"/>
      <c r="E60" s="91">
        <v>13</v>
      </c>
      <c r="F60" s="95">
        <v>20.055599999999998</v>
      </c>
      <c r="G60" s="106"/>
      <c r="H60" s="94">
        <v>64.8</v>
      </c>
      <c r="I60" s="94"/>
      <c r="J60" s="145">
        <v>13</v>
      </c>
      <c r="K60" s="91">
        <v>0</v>
      </c>
      <c r="L60" s="91">
        <v>0</v>
      </c>
      <c r="M60" s="89">
        <f t="shared" si="0"/>
        <v>0</v>
      </c>
      <c r="N60" s="186"/>
      <c r="O60" s="90">
        <f t="shared" si="1"/>
        <v>13</v>
      </c>
      <c r="P60" s="106">
        <v>0</v>
      </c>
      <c r="Q60" s="106">
        <v>0</v>
      </c>
      <c r="R60" s="184"/>
      <c r="S60" s="184"/>
      <c r="T60" s="184"/>
      <c r="U60" s="184"/>
      <c r="V60" s="184"/>
      <c r="W60" s="184"/>
      <c r="X60" s="184"/>
      <c r="Y60" s="184"/>
      <c r="Z60" s="184"/>
      <c r="AA60" s="184"/>
      <c r="AB60" s="148"/>
      <c r="AC60" s="98"/>
      <c r="AD60" s="98"/>
    </row>
    <row r="61" spans="1:30" s="99" customFormat="1" ht="15" customHeight="1">
      <c r="A61" s="109" t="s">
        <v>182</v>
      </c>
      <c r="B61" s="93" t="s">
        <v>286</v>
      </c>
      <c r="C61" s="93" t="s">
        <v>287</v>
      </c>
      <c r="D61" s="91"/>
      <c r="E61" s="91">
        <v>125</v>
      </c>
      <c r="F61" s="195">
        <v>1547.3124</v>
      </c>
      <c r="G61" s="106"/>
      <c r="H61" s="191">
        <v>20.055599999999998</v>
      </c>
      <c r="I61" s="94"/>
      <c r="J61" s="145">
        <v>101</v>
      </c>
      <c r="K61" s="91">
        <v>0</v>
      </c>
      <c r="L61" s="91">
        <v>0</v>
      </c>
      <c r="M61" s="89">
        <f t="shared" si="0"/>
        <v>0</v>
      </c>
      <c r="N61" s="186"/>
      <c r="O61" s="90">
        <f t="shared" si="1"/>
        <v>125</v>
      </c>
      <c r="P61" s="106">
        <v>0</v>
      </c>
      <c r="Q61" s="106">
        <v>0</v>
      </c>
      <c r="R61" s="184"/>
      <c r="S61" s="184"/>
      <c r="T61" s="184"/>
      <c r="U61" s="184"/>
      <c r="V61" s="184"/>
      <c r="W61" s="184"/>
      <c r="X61" s="184"/>
      <c r="Y61" s="184"/>
      <c r="Z61" s="184"/>
      <c r="AA61" s="184"/>
      <c r="AB61" s="148"/>
      <c r="AC61" s="98"/>
      <c r="AD61" s="98"/>
    </row>
    <row r="62" spans="1:30" s="99" customFormat="1" ht="15" customHeight="1">
      <c r="A62" s="109" t="s">
        <v>182</v>
      </c>
      <c r="B62" s="93" t="s">
        <v>288</v>
      </c>
      <c r="C62" s="93" t="s">
        <v>252</v>
      </c>
      <c r="D62" s="91"/>
      <c r="E62" s="91">
        <v>24</v>
      </c>
      <c r="F62" s="195"/>
      <c r="G62" s="106"/>
      <c r="H62" s="191"/>
      <c r="I62" s="94"/>
      <c r="J62" s="145">
        <v>20</v>
      </c>
      <c r="K62" s="91">
        <v>0</v>
      </c>
      <c r="L62" s="91">
        <v>0</v>
      </c>
      <c r="M62" s="89">
        <f t="shared" si="0"/>
        <v>0</v>
      </c>
      <c r="N62" s="186"/>
      <c r="O62" s="90">
        <f t="shared" si="1"/>
        <v>24</v>
      </c>
      <c r="P62" s="106">
        <v>0</v>
      </c>
      <c r="Q62" s="106">
        <v>0</v>
      </c>
      <c r="R62" s="184"/>
      <c r="S62" s="184"/>
      <c r="T62" s="184"/>
      <c r="U62" s="184"/>
      <c r="V62" s="184"/>
      <c r="W62" s="184"/>
      <c r="X62" s="184"/>
      <c r="Y62" s="184"/>
      <c r="Z62" s="184"/>
      <c r="AA62" s="184"/>
      <c r="AB62" s="148"/>
      <c r="AC62" s="98"/>
      <c r="AD62" s="98"/>
    </row>
    <row r="63" spans="1:30" s="99" customFormat="1" ht="15" customHeight="1">
      <c r="A63" s="109" t="s">
        <v>182</v>
      </c>
      <c r="B63" s="93" t="s">
        <v>289</v>
      </c>
      <c r="C63" s="93" t="s">
        <v>220</v>
      </c>
      <c r="D63" s="91"/>
      <c r="E63" s="91">
        <v>7</v>
      </c>
      <c r="F63" s="195"/>
      <c r="G63" s="106"/>
      <c r="H63" s="191"/>
      <c r="I63" s="94"/>
      <c r="J63" s="145">
        <v>12</v>
      </c>
      <c r="K63" s="91">
        <v>0</v>
      </c>
      <c r="L63" s="91">
        <v>0</v>
      </c>
      <c r="M63" s="89">
        <f t="shared" si="0"/>
        <v>0</v>
      </c>
      <c r="N63" s="186"/>
      <c r="O63" s="90">
        <f t="shared" si="1"/>
        <v>7</v>
      </c>
      <c r="P63" s="106">
        <v>0</v>
      </c>
      <c r="Q63" s="106">
        <v>0</v>
      </c>
      <c r="R63" s="184"/>
      <c r="S63" s="184"/>
      <c r="T63" s="184"/>
      <c r="U63" s="184"/>
      <c r="V63" s="184"/>
      <c r="W63" s="184"/>
      <c r="X63" s="184"/>
      <c r="Y63" s="184"/>
      <c r="Z63" s="184"/>
      <c r="AA63" s="184"/>
      <c r="AB63" s="148"/>
      <c r="AC63" s="98"/>
      <c r="AD63" s="98"/>
    </row>
    <row r="64" spans="1:30" s="99" customFormat="1" ht="15" customHeight="1">
      <c r="A64" s="109" t="s">
        <v>182</v>
      </c>
      <c r="B64" s="93" t="s">
        <v>290</v>
      </c>
      <c r="C64" s="93" t="s">
        <v>291</v>
      </c>
      <c r="D64" s="91"/>
      <c r="E64" s="91">
        <v>32</v>
      </c>
      <c r="F64" s="195"/>
      <c r="G64" s="106"/>
      <c r="H64" s="191"/>
      <c r="I64" s="94"/>
      <c r="J64" s="145">
        <v>7</v>
      </c>
      <c r="K64" s="91">
        <v>0</v>
      </c>
      <c r="L64" s="91">
        <v>0</v>
      </c>
      <c r="M64" s="89">
        <f t="shared" si="0"/>
        <v>0</v>
      </c>
      <c r="N64" s="186"/>
      <c r="O64" s="90">
        <f t="shared" si="1"/>
        <v>32</v>
      </c>
      <c r="P64" s="106">
        <v>0</v>
      </c>
      <c r="Q64" s="106">
        <v>0</v>
      </c>
      <c r="R64" s="184"/>
      <c r="S64" s="184"/>
      <c r="T64" s="184"/>
      <c r="U64" s="184"/>
      <c r="V64" s="184"/>
      <c r="W64" s="184"/>
      <c r="X64" s="184"/>
      <c r="Y64" s="184"/>
      <c r="Z64" s="184"/>
      <c r="AA64" s="184"/>
      <c r="AB64" s="148"/>
      <c r="AC64" s="98"/>
      <c r="AD64" s="98"/>
    </row>
    <row r="65" spans="1:30" s="99" customFormat="1" ht="15" customHeight="1">
      <c r="A65" s="109" t="s">
        <v>182</v>
      </c>
      <c r="B65" s="93" t="s">
        <v>292</v>
      </c>
      <c r="C65" s="93" t="s">
        <v>293</v>
      </c>
      <c r="D65" s="91"/>
      <c r="E65" s="91">
        <v>195</v>
      </c>
      <c r="F65" s="195"/>
      <c r="G65" s="106"/>
      <c r="H65" s="191"/>
      <c r="I65" s="94"/>
      <c r="J65" s="145">
        <v>138</v>
      </c>
      <c r="K65" s="91">
        <v>0</v>
      </c>
      <c r="L65" s="91">
        <v>0</v>
      </c>
      <c r="M65" s="89">
        <f t="shared" si="0"/>
        <v>0</v>
      </c>
      <c r="N65" s="186"/>
      <c r="O65" s="90">
        <f t="shared" si="1"/>
        <v>195</v>
      </c>
      <c r="P65" s="106">
        <v>0</v>
      </c>
      <c r="Q65" s="106">
        <v>0</v>
      </c>
      <c r="R65" s="184"/>
      <c r="S65" s="184"/>
      <c r="T65" s="184"/>
      <c r="U65" s="184"/>
      <c r="V65" s="184"/>
      <c r="W65" s="184"/>
      <c r="X65" s="184"/>
      <c r="Y65" s="184"/>
      <c r="Z65" s="184"/>
      <c r="AA65" s="184"/>
      <c r="AB65" s="148"/>
      <c r="AC65" s="98"/>
      <c r="AD65" s="98"/>
    </row>
    <row r="66" spans="1:30" s="99" customFormat="1" ht="15" customHeight="1">
      <c r="A66" s="109" t="s">
        <v>182</v>
      </c>
      <c r="B66" s="93" t="s">
        <v>294</v>
      </c>
      <c r="C66" s="93" t="s">
        <v>257</v>
      </c>
      <c r="D66" s="91"/>
      <c r="E66" s="91">
        <v>56</v>
      </c>
      <c r="F66" s="195"/>
      <c r="G66" s="106"/>
      <c r="H66" s="191"/>
      <c r="I66" s="94"/>
      <c r="J66" s="145">
        <v>48</v>
      </c>
      <c r="K66" s="91">
        <v>0</v>
      </c>
      <c r="L66" s="91">
        <v>0</v>
      </c>
      <c r="M66" s="89">
        <f t="shared" si="0"/>
        <v>0</v>
      </c>
      <c r="N66" s="186"/>
      <c r="O66" s="90">
        <f t="shared" si="1"/>
        <v>56</v>
      </c>
      <c r="P66" s="106">
        <v>0</v>
      </c>
      <c r="Q66" s="106">
        <v>0</v>
      </c>
      <c r="R66" s="184"/>
      <c r="S66" s="184"/>
      <c r="T66" s="184"/>
      <c r="U66" s="184"/>
      <c r="V66" s="184"/>
      <c r="W66" s="184"/>
      <c r="X66" s="184"/>
      <c r="Y66" s="184"/>
      <c r="Z66" s="184"/>
      <c r="AA66" s="184"/>
      <c r="AB66" s="148"/>
      <c r="AC66" s="98"/>
      <c r="AD66" s="98"/>
    </row>
    <row r="67" spans="1:30" s="99" customFormat="1" ht="15" customHeight="1">
      <c r="A67" s="109" t="s">
        <v>182</v>
      </c>
      <c r="B67" s="93" t="s">
        <v>295</v>
      </c>
      <c r="C67" s="93" t="s">
        <v>296</v>
      </c>
      <c r="D67" s="91"/>
      <c r="E67" s="91">
        <v>184</v>
      </c>
      <c r="F67" s="195"/>
      <c r="G67" s="106"/>
      <c r="H67" s="191"/>
      <c r="I67" s="94"/>
      <c r="J67" s="145">
        <v>160</v>
      </c>
      <c r="K67" s="91">
        <v>0</v>
      </c>
      <c r="L67" s="91">
        <v>0</v>
      </c>
      <c r="M67" s="89">
        <f t="shared" si="0"/>
        <v>0</v>
      </c>
      <c r="N67" s="186"/>
      <c r="O67" s="90">
        <f t="shared" si="1"/>
        <v>184</v>
      </c>
      <c r="P67" s="106">
        <v>0</v>
      </c>
      <c r="Q67" s="106">
        <v>0</v>
      </c>
      <c r="R67" s="184"/>
      <c r="S67" s="184"/>
      <c r="T67" s="184"/>
      <c r="U67" s="184"/>
      <c r="V67" s="184"/>
      <c r="W67" s="184"/>
      <c r="X67" s="184"/>
      <c r="Y67" s="184"/>
      <c r="Z67" s="184"/>
      <c r="AA67" s="184"/>
      <c r="AB67" s="148"/>
      <c r="AC67" s="98"/>
      <c r="AD67" s="98"/>
    </row>
    <row r="68" spans="1:30" s="99" customFormat="1" ht="15" customHeight="1">
      <c r="A68" s="109" t="s">
        <v>182</v>
      </c>
      <c r="B68" s="93" t="s">
        <v>297</v>
      </c>
      <c r="C68" s="93" t="s">
        <v>298</v>
      </c>
      <c r="D68" s="91" t="s">
        <v>299</v>
      </c>
      <c r="E68" s="91">
        <v>9</v>
      </c>
      <c r="F68" s="195"/>
      <c r="G68" s="107">
        <v>11.56</v>
      </c>
      <c r="H68" s="191"/>
      <c r="I68" s="94">
        <v>12.4848</v>
      </c>
      <c r="J68" s="145">
        <v>15</v>
      </c>
      <c r="K68" s="91">
        <v>0</v>
      </c>
      <c r="L68" s="91">
        <v>0</v>
      </c>
      <c r="M68" s="89">
        <f t="shared" si="0"/>
        <v>0</v>
      </c>
      <c r="N68" s="186"/>
      <c r="O68" s="90">
        <f t="shared" si="1"/>
        <v>9</v>
      </c>
      <c r="P68" s="106">
        <v>0</v>
      </c>
      <c r="Q68" s="106">
        <v>0</v>
      </c>
      <c r="R68" s="184"/>
      <c r="S68" s="184"/>
      <c r="T68" s="184"/>
      <c r="U68" s="184"/>
      <c r="V68" s="184"/>
      <c r="W68" s="184"/>
      <c r="X68" s="184"/>
      <c r="Y68" s="184"/>
      <c r="Z68" s="184"/>
      <c r="AA68" s="184"/>
      <c r="AB68" s="148"/>
      <c r="AC68" s="98"/>
      <c r="AD68" s="98"/>
    </row>
    <row r="69" spans="1:30" s="99" customFormat="1" ht="15" customHeight="1">
      <c r="A69" s="109" t="s">
        <v>182</v>
      </c>
      <c r="B69" s="93" t="s">
        <v>300</v>
      </c>
      <c r="C69" s="93" t="s">
        <v>301</v>
      </c>
      <c r="D69" s="91"/>
      <c r="E69" s="91">
        <v>20</v>
      </c>
      <c r="F69" s="195"/>
      <c r="G69" s="106"/>
      <c r="H69" s="191"/>
      <c r="I69" s="94"/>
      <c r="J69" s="145">
        <v>19</v>
      </c>
      <c r="K69" s="91">
        <v>0</v>
      </c>
      <c r="L69" s="91">
        <v>0</v>
      </c>
      <c r="M69" s="89">
        <f t="shared" ref="M69:M130" si="2">K69*L69*12/100000</f>
        <v>0</v>
      </c>
      <c r="N69" s="186"/>
      <c r="O69" s="90">
        <f t="shared" ref="O69:O130" si="3">E69-K69</f>
        <v>20</v>
      </c>
      <c r="P69" s="106">
        <v>0</v>
      </c>
      <c r="Q69" s="106">
        <v>0</v>
      </c>
      <c r="R69" s="184"/>
      <c r="S69" s="184"/>
      <c r="T69" s="184"/>
      <c r="U69" s="184"/>
      <c r="V69" s="184"/>
      <c r="W69" s="184"/>
      <c r="X69" s="184"/>
      <c r="Y69" s="184"/>
      <c r="Z69" s="184"/>
      <c r="AA69" s="184"/>
      <c r="AB69" s="148"/>
      <c r="AC69" s="98"/>
      <c r="AD69" s="98"/>
    </row>
    <row r="70" spans="1:30" s="99" customFormat="1" ht="15" customHeight="1">
      <c r="A70" s="109" t="s">
        <v>182</v>
      </c>
      <c r="B70" s="93" t="s">
        <v>302</v>
      </c>
      <c r="C70" s="93" t="s">
        <v>303</v>
      </c>
      <c r="D70" s="91" t="s">
        <v>304</v>
      </c>
      <c r="E70" s="91">
        <v>12</v>
      </c>
      <c r="F70" s="195"/>
      <c r="G70" s="107">
        <v>16.670000000000002</v>
      </c>
      <c r="H70" s="191"/>
      <c r="I70" s="94">
        <v>18.003599999999999</v>
      </c>
      <c r="J70" s="145">
        <v>2</v>
      </c>
      <c r="K70" s="91">
        <v>0</v>
      </c>
      <c r="L70" s="91">
        <v>0</v>
      </c>
      <c r="M70" s="89">
        <f t="shared" si="2"/>
        <v>0</v>
      </c>
      <c r="N70" s="186"/>
      <c r="O70" s="90">
        <f t="shared" si="3"/>
        <v>12</v>
      </c>
      <c r="P70" s="106">
        <v>0</v>
      </c>
      <c r="Q70" s="106">
        <v>0</v>
      </c>
      <c r="R70" s="184"/>
      <c r="S70" s="184"/>
      <c r="T70" s="184"/>
      <c r="U70" s="184"/>
      <c r="V70" s="184"/>
      <c r="W70" s="184"/>
      <c r="X70" s="184"/>
      <c r="Y70" s="184"/>
      <c r="Z70" s="184"/>
      <c r="AA70" s="184"/>
      <c r="AB70" s="148"/>
      <c r="AC70" s="98"/>
      <c r="AD70" s="98"/>
    </row>
    <row r="71" spans="1:30" s="99" customFormat="1" ht="15" customHeight="1">
      <c r="A71" s="109" t="s">
        <v>182</v>
      </c>
      <c r="B71" s="93" t="s">
        <v>305</v>
      </c>
      <c r="C71" s="93" t="s">
        <v>306</v>
      </c>
      <c r="D71" s="91"/>
      <c r="E71" s="91">
        <v>3</v>
      </c>
      <c r="F71" s="195"/>
      <c r="G71" s="106"/>
      <c r="H71" s="191"/>
      <c r="I71" s="94"/>
      <c r="J71" s="145">
        <v>2</v>
      </c>
      <c r="K71" s="91">
        <v>0</v>
      </c>
      <c r="L71" s="91">
        <v>0</v>
      </c>
      <c r="M71" s="89">
        <f t="shared" si="2"/>
        <v>0</v>
      </c>
      <c r="N71" s="186"/>
      <c r="O71" s="90">
        <f t="shared" si="3"/>
        <v>3</v>
      </c>
      <c r="P71" s="106">
        <v>0</v>
      </c>
      <c r="Q71" s="106">
        <v>0</v>
      </c>
      <c r="R71" s="184"/>
      <c r="S71" s="184"/>
      <c r="T71" s="184"/>
      <c r="U71" s="184"/>
      <c r="V71" s="184"/>
      <c r="W71" s="184"/>
      <c r="X71" s="184"/>
      <c r="Y71" s="184"/>
      <c r="Z71" s="184"/>
      <c r="AA71" s="184"/>
      <c r="AB71" s="148"/>
      <c r="AC71" s="98"/>
      <c r="AD71" s="98"/>
    </row>
    <row r="72" spans="1:30" s="99" customFormat="1" ht="15" customHeight="1">
      <c r="A72" s="109" t="s">
        <v>182</v>
      </c>
      <c r="B72" s="93" t="s">
        <v>307</v>
      </c>
      <c r="C72" s="93" t="s">
        <v>308</v>
      </c>
      <c r="D72" s="91"/>
      <c r="E72" s="92">
        <v>1</v>
      </c>
      <c r="F72" s="195"/>
      <c r="G72" s="106"/>
      <c r="H72" s="191"/>
      <c r="I72" s="94"/>
      <c r="J72" s="145">
        <v>1</v>
      </c>
      <c r="K72" s="91">
        <v>0</v>
      </c>
      <c r="L72" s="91">
        <v>0</v>
      </c>
      <c r="M72" s="89">
        <f t="shared" si="2"/>
        <v>0</v>
      </c>
      <c r="N72" s="186"/>
      <c r="O72" s="90">
        <f t="shared" si="3"/>
        <v>1</v>
      </c>
      <c r="P72" s="106">
        <v>0</v>
      </c>
      <c r="Q72" s="106">
        <v>0</v>
      </c>
      <c r="R72" s="184"/>
      <c r="S72" s="184"/>
      <c r="T72" s="184"/>
      <c r="U72" s="184"/>
      <c r="V72" s="184"/>
      <c r="W72" s="184"/>
      <c r="X72" s="184"/>
      <c r="Y72" s="184"/>
      <c r="Z72" s="184"/>
      <c r="AA72" s="184"/>
      <c r="AB72" s="148"/>
      <c r="AC72" s="98"/>
      <c r="AD72" s="98"/>
    </row>
    <row r="73" spans="1:30" s="99" customFormat="1" ht="15" customHeight="1">
      <c r="A73" s="109" t="s">
        <v>182</v>
      </c>
      <c r="B73" s="93" t="s">
        <v>307</v>
      </c>
      <c r="C73" s="93" t="s">
        <v>309</v>
      </c>
      <c r="D73" s="91"/>
      <c r="E73" s="92">
        <v>1</v>
      </c>
      <c r="F73" s="195"/>
      <c r="G73" s="106"/>
      <c r="H73" s="191"/>
      <c r="I73" s="94"/>
      <c r="J73" s="145">
        <v>1</v>
      </c>
      <c r="K73" s="91">
        <v>0</v>
      </c>
      <c r="L73" s="91">
        <v>0</v>
      </c>
      <c r="M73" s="89">
        <f t="shared" si="2"/>
        <v>0</v>
      </c>
      <c r="N73" s="186"/>
      <c r="O73" s="90">
        <f t="shared" si="3"/>
        <v>1</v>
      </c>
      <c r="P73" s="106">
        <v>0</v>
      </c>
      <c r="Q73" s="106">
        <v>0</v>
      </c>
      <c r="R73" s="184"/>
      <c r="S73" s="184"/>
      <c r="T73" s="184"/>
      <c r="U73" s="184"/>
      <c r="V73" s="184"/>
      <c r="W73" s="184"/>
      <c r="X73" s="184"/>
      <c r="Y73" s="184"/>
      <c r="Z73" s="184"/>
      <c r="AA73" s="184"/>
      <c r="AB73" s="148"/>
      <c r="AC73" s="98"/>
      <c r="AD73" s="98"/>
    </row>
    <row r="74" spans="1:30" s="99" customFormat="1" ht="15" customHeight="1">
      <c r="A74" s="109" t="s">
        <v>182</v>
      </c>
      <c r="B74" s="93" t="s">
        <v>307</v>
      </c>
      <c r="C74" s="93" t="s">
        <v>310</v>
      </c>
      <c r="D74" s="91"/>
      <c r="E74" s="92">
        <v>1</v>
      </c>
      <c r="F74" s="195"/>
      <c r="G74" s="106"/>
      <c r="H74" s="191"/>
      <c r="I74" s="94"/>
      <c r="J74" s="145">
        <v>1</v>
      </c>
      <c r="K74" s="91">
        <v>0</v>
      </c>
      <c r="L74" s="91">
        <v>0</v>
      </c>
      <c r="M74" s="89">
        <f t="shared" si="2"/>
        <v>0</v>
      </c>
      <c r="N74" s="186"/>
      <c r="O74" s="90">
        <f t="shared" si="3"/>
        <v>1</v>
      </c>
      <c r="P74" s="106">
        <v>0</v>
      </c>
      <c r="Q74" s="106">
        <v>0</v>
      </c>
      <c r="R74" s="184"/>
      <c r="S74" s="184"/>
      <c r="T74" s="184"/>
      <c r="U74" s="184"/>
      <c r="V74" s="184"/>
      <c r="W74" s="184"/>
      <c r="X74" s="184"/>
      <c r="Y74" s="184"/>
      <c r="Z74" s="184"/>
      <c r="AA74" s="184"/>
      <c r="AB74" s="148"/>
      <c r="AC74" s="98"/>
      <c r="AD74" s="98"/>
    </row>
    <row r="75" spans="1:30" s="99" customFormat="1" ht="15" customHeight="1">
      <c r="A75" s="109" t="s">
        <v>182</v>
      </c>
      <c r="B75" s="93" t="s">
        <v>307</v>
      </c>
      <c r="C75" s="93" t="s">
        <v>311</v>
      </c>
      <c r="D75" s="91"/>
      <c r="E75" s="92">
        <v>13</v>
      </c>
      <c r="F75" s="195"/>
      <c r="G75" s="106"/>
      <c r="H75" s="191"/>
      <c r="I75" s="94"/>
      <c r="J75" s="145">
        <v>13</v>
      </c>
      <c r="K75" s="91">
        <v>0</v>
      </c>
      <c r="L75" s="91">
        <v>0</v>
      </c>
      <c r="M75" s="89">
        <f t="shared" si="2"/>
        <v>0</v>
      </c>
      <c r="N75" s="186"/>
      <c r="O75" s="90">
        <f t="shared" si="3"/>
        <v>13</v>
      </c>
      <c r="P75" s="106">
        <v>0</v>
      </c>
      <c r="Q75" s="106">
        <v>0</v>
      </c>
      <c r="R75" s="184"/>
      <c r="S75" s="184"/>
      <c r="T75" s="184"/>
      <c r="U75" s="184"/>
      <c r="V75" s="184"/>
      <c r="W75" s="184"/>
      <c r="X75" s="184"/>
      <c r="Y75" s="184"/>
      <c r="Z75" s="184"/>
      <c r="AA75" s="184"/>
      <c r="AB75" s="148"/>
      <c r="AC75" s="98"/>
      <c r="AD75" s="98"/>
    </row>
    <row r="76" spans="1:30" s="99" customFormat="1" ht="15" customHeight="1">
      <c r="A76" s="113" t="s">
        <v>182</v>
      </c>
      <c r="B76" s="131" t="s">
        <v>589</v>
      </c>
      <c r="C76" s="131" t="s">
        <v>590</v>
      </c>
      <c r="D76" s="92"/>
      <c r="E76" s="92">
        <v>157</v>
      </c>
      <c r="F76" s="195">
        <v>265.42079999999999</v>
      </c>
      <c r="G76" s="106"/>
      <c r="H76" s="191">
        <v>0</v>
      </c>
      <c r="I76" s="94"/>
      <c r="J76" s="145">
        <v>144</v>
      </c>
      <c r="K76" s="91">
        <v>0</v>
      </c>
      <c r="L76" s="91">
        <v>0</v>
      </c>
      <c r="M76" s="89">
        <f t="shared" si="2"/>
        <v>0</v>
      </c>
      <c r="N76" s="186"/>
      <c r="O76" s="90">
        <f t="shared" si="3"/>
        <v>157</v>
      </c>
      <c r="P76" s="106">
        <v>0</v>
      </c>
      <c r="Q76" s="106">
        <v>0</v>
      </c>
      <c r="R76" s="184"/>
      <c r="S76" s="184"/>
      <c r="T76" s="184"/>
      <c r="U76" s="184"/>
      <c r="V76" s="184"/>
      <c r="W76" s="184"/>
      <c r="X76" s="184"/>
      <c r="Y76" s="184"/>
      <c r="Z76" s="184"/>
      <c r="AA76" s="184"/>
      <c r="AB76" s="148"/>
      <c r="AC76" s="98"/>
      <c r="AD76" s="98"/>
    </row>
    <row r="77" spans="1:30" s="99" customFormat="1" ht="15" customHeight="1">
      <c r="A77" s="113" t="s">
        <v>182</v>
      </c>
      <c r="B77" s="131" t="s">
        <v>591</v>
      </c>
      <c r="C77" s="132" t="s">
        <v>592</v>
      </c>
      <c r="D77" s="92"/>
      <c r="E77" s="92">
        <v>13</v>
      </c>
      <c r="F77" s="195"/>
      <c r="G77" s="106"/>
      <c r="H77" s="191"/>
      <c r="I77" s="94"/>
      <c r="J77" s="145">
        <v>13</v>
      </c>
      <c r="K77" s="91">
        <v>0</v>
      </c>
      <c r="L77" s="91">
        <v>0</v>
      </c>
      <c r="M77" s="89">
        <f t="shared" si="2"/>
        <v>0</v>
      </c>
      <c r="N77" s="186"/>
      <c r="O77" s="90">
        <f t="shared" si="3"/>
        <v>13</v>
      </c>
      <c r="P77" s="106">
        <v>0</v>
      </c>
      <c r="Q77" s="106">
        <v>0</v>
      </c>
      <c r="R77" s="184"/>
      <c r="S77" s="184"/>
      <c r="T77" s="184"/>
      <c r="U77" s="184"/>
      <c r="V77" s="184"/>
      <c r="W77" s="184"/>
      <c r="X77" s="184"/>
      <c r="Y77" s="184"/>
      <c r="Z77" s="184"/>
      <c r="AA77" s="184"/>
      <c r="AB77" s="148"/>
      <c r="AC77" s="98"/>
      <c r="AD77" s="98"/>
    </row>
    <row r="78" spans="1:30" s="99" customFormat="1" ht="15" customHeight="1">
      <c r="A78" s="113" t="s">
        <v>182</v>
      </c>
      <c r="B78" s="131" t="s">
        <v>312</v>
      </c>
      <c r="C78" s="132" t="s">
        <v>313</v>
      </c>
      <c r="D78" s="92"/>
      <c r="E78" s="92">
        <v>3</v>
      </c>
      <c r="F78" s="195">
        <v>26.59</v>
      </c>
      <c r="G78" s="106"/>
      <c r="H78" s="94"/>
      <c r="I78" s="94"/>
      <c r="J78" s="145">
        <v>3</v>
      </c>
      <c r="K78" s="91">
        <v>0</v>
      </c>
      <c r="L78" s="91">
        <v>0</v>
      </c>
      <c r="M78" s="89"/>
      <c r="N78" s="186"/>
      <c r="O78" s="90">
        <f t="shared" si="3"/>
        <v>3</v>
      </c>
      <c r="P78" s="106">
        <v>0</v>
      </c>
      <c r="Q78" s="106">
        <v>0</v>
      </c>
      <c r="R78" s="184"/>
      <c r="S78" s="184"/>
      <c r="T78" s="184"/>
      <c r="U78" s="184"/>
      <c r="V78" s="184"/>
      <c r="W78" s="184"/>
      <c r="X78" s="184"/>
      <c r="Y78" s="184"/>
      <c r="Z78" s="184"/>
      <c r="AA78" s="184"/>
      <c r="AB78" s="148"/>
      <c r="AC78" s="98"/>
      <c r="AD78" s="98"/>
    </row>
    <row r="79" spans="1:30" s="99" customFormat="1" ht="15" customHeight="1">
      <c r="A79" s="113" t="s">
        <v>182</v>
      </c>
      <c r="B79" s="131" t="s">
        <v>593</v>
      </c>
      <c r="C79" s="132" t="s">
        <v>314</v>
      </c>
      <c r="D79" s="92"/>
      <c r="E79" s="92">
        <v>1</v>
      </c>
      <c r="F79" s="195"/>
      <c r="G79" s="106"/>
      <c r="H79" s="94"/>
      <c r="I79" s="94"/>
      <c r="J79" s="145">
        <v>1</v>
      </c>
      <c r="K79" s="91">
        <v>0</v>
      </c>
      <c r="L79" s="91">
        <v>0</v>
      </c>
      <c r="M79" s="89"/>
      <c r="N79" s="186"/>
      <c r="O79" s="90">
        <f t="shared" si="3"/>
        <v>1</v>
      </c>
      <c r="P79" s="106">
        <v>0</v>
      </c>
      <c r="Q79" s="106">
        <v>0</v>
      </c>
      <c r="R79" s="184"/>
      <c r="S79" s="184"/>
      <c r="T79" s="184"/>
      <c r="U79" s="184"/>
      <c r="V79" s="184"/>
      <c r="W79" s="184"/>
      <c r="X79" s="184"/>
      <c r="Y79" s="184"/>
      <c r="Z79" s="184"/>
      <c r="AA79" s="184"/>
      <c r="AB79" s="148"/>
      <c r="AC79" s="98"/>
      <c r="AD79" s="98"/>
    </row>
    <row r="80" spans="1:30" s="99" customFormat="1" ht="15" customHeight="1">
      <c r="A80" s="109" t="s">
        <v>182</v>
      </c>
      <c r="B80" s="93" t="s">
        <v>315</v>
      </c>
      <c r="C80" s="93" t="s">
        <v>316</v>
      </c>
      <c r="D80" s="91"/>
      <c r="E80" s="91">
        <v>1</v>
      </c>
      <c r="F80" s="195">
        <v>101.51</v>
      </c>
      <c r="G80" s="106"/>
      <c r="H80" s="191">
        <v>105.54</v>
      </c>
      <c r="I80" s="94"/>
      <c r="J80" s="145">
        <v>1</v>
      </c>
      <c r="K80" s="91">
        <v>0</v>
      </c>
      <c r="L80" s="91">
        <v>0</v>
      </c>
      <c r="M80" s="89">
        <f t="shared" si="2"/>
        <v>0</v>
      </c>
      <c r="N80" s="186"/>
      <c r="O80" s="90">
        <f t="shared" si="3"/>
        <v>1</v>
      </c>
      <c r="P80" s="106">
        <v>0</v>
      </c>
      <c r="Q80" s="106">
        <v>0</v>
      </c>
      <c r="R80" s="184"/>
      <c r="S80" s="184"/>
      <c r="T80" s="184"/>
      <c r="U80" s="184"/>
      <c r="V80" s="184"/>
      <c r="W80" s="184"/>
      <c r="X80" s="184"/>
      <c r="Y80" s="184"/>
      <c r="Z80" s="184"/>
      <c r="AA80" s="184"/>
      <c r="AB80" s="148"/>
      <c r="AC80" s="98"/>
      <c r="AD80" s="98"/>
    </row>
    <row r="81" spans="1:30" s="99" customFormat="1" ht="15" customHeight="1">
      <c r="A81" s="109" t="s">
        <v>182</v>
      </c>
      <c r="B81" s="93" t="s">
        <v>317</v>
      </c>
      <c r="C81" s="93" t="s">
        <v>318</v>
      </c>
      <c r="D81" s="91" t="s">
        <v>319</v>
      </c>
      <c r="E81" s="92">
        <v>41</v>
      </c>
      <c r="F81" s="195"/>
      <c r="G81" s="107">
        <v>49.2</v>
      </c>
      <c r="H81" s="191"/>
      <c r="I81" s="94">
        <v>50.448</v>
      </c>
      <c r="J81" s="145">
        <v>16</v>
      </c>
      <c r="K81" s="91">
        <v>0</v>
      </c>
      <c r="L81" s="91">
        <v>0</v>
      </c>
      <c r="M81" s="89">
        <f t="shared" si="2"/>
        <v>0</v>
      </c>
      <c r="N81" s="186"/>
      <c r="O81" s="90">
        <f t="shared" si="3"/>
        <v>41</v>
      </c>
      <c r="P81" s="106">
        <v>0</v>
      </c>
      <c r="Q81" s="106">
        <v>0</v>
      </c>
      <c r="R81" s="184"/>
      <c r="S81" s="184"/>
      <c r="T81" s="184"/>
      <c r="U81" s="184"/>
      <c r="V81" s="184"/>
      <c r="W81" s="184"/>
      <c r="X81" s="184"/>
      <c r="Y81" s="184"/>
      <c r="Z81" s="184"/>
      <c r="AA81" s="184"/>
      <c r="AB81" s="148"/>
      <c r="AC81" s="98"/>
      <c r="AD81" s="98"/>
    </row>
    <row r="82" spans="1:30" s="99" customFormat="1" ht="15" customHeight="1">
      <c r="A82" s="113" t="s">
        <v>182</v>
      </c>
      <c r="B82" s="131" t="s">
        <v>320</v>
      </c>
      <c r="C82" s="131" t="s">
        <v>321</v>
      </c>
      <c r="D82" s="92" t="s">
        <v>319</v>
      </c>
      <c r="E82" s="92">
        <v>41</v>
      </c>
      <c r="F82" s="195"/>
      <c r="G82" s="107">
        <v>49.2</v>
      </c>
      <c r="H82" s="191"/>
      <c r="I82" s="94">
        <v>50.448</v>
      </c>
      <c r="J82" s="145">
        <v>35</v>
      </c>
      <c r="K82" s="91">
        <v>0</v>
      </c>
      <c r="L82" s="91">
        <v>0</v>
      </c>
      <c r="M82" s="89">
        <f t="shared" si="2"/>
        <v>0</v>
      </c>
      <c r="N82" s="186"/>
      <c r="O82" s="90">
        <f t="shared" si="3"/>
        <v>41</v>
      </c>
      <c r="P82" s="106">
        <v>0</v>
      </c>
      <c r="Q82" s="106">
        <v>0</v>
      </c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48"/>
      <c r="AC82" s="98"/>
      <c r="AD82" s="98"/>
    </row>
    <row r="83" spans="1:30" s="99" customFormat="1" ht="15" customHeight="1">
      <c r="A83" s="113" t="s">
        <v>182</v>
      </c>
      <c r="B83" s="131" t="s">
        <v>322</v>
      </c>
      <c r="C83" s="131" t="s">
        <v>277</v>
      </c>
      <c r="D83" s="92" t="s">
        <v>323</v>
      </c>
      <c r="E83" s="92">
        <v>844</v>
      </c>
      <c r="F83" s="157">
        <v>862.5</v>
      </c>
      <c r="G83" s="107">
        <v>862.5</v>
      </c>
      <c r="H83" s="94">
        <v>931.42439999999999</v>
      </c>
      <c r="I83" s="94">
        <v>931.42507499999999</v>
      </c>
      <c r="J83" s="145">
        <v>819</v>
      </c>
      <c r="K83" s="91">
        <v>0</v>
      </c>
      <c r="L83" s="91">
        <v>0</v>
      </c>
      <c r="M83" s="89">
        <f t="shared" si="2"/>
        <v>0</v>
      </c>
      <c r="N83" s="186"/>
      <c r="O83" s="90">
        <f t="shared" si="3"/>
        <v>844</v>
      </c>
      <c r="P83" s="106">
        <v>0</v>
      </c>
      <c r="Q83" s="106">
        <v>0</v>
      </c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48"/>
      <c r="AC83" s="98"/>
      <c r="AD83" s="98"/>
    </row>
    <row r="84" spans="1:30" s="99" customFormat="1" ht="15" customHeight="1">
      <c r="A84" s="117" t="s">
        <v>182</v>
      </c>
      <c r="B84" s="131" t="s">
        <v>324</v>
      </c>
      <c r="C84" s="131" t="s">
        <v>325</v>
      </c>
      <c r="D84" s="92"/>
      <c r="E84" s="92">
        <v>12</v>
      </c>
      <c r="F84" s="195">
        <v>34.700000000000003</v>
      </c>
      <c r="G84" s="106"/>
      <c r="H84" s="191">
        <v>35.904000000000003</v>
      </c>
      <c r="I84" s="94"/>
      <c r="J84" s="145"/>
      <c r="K84" s="91">
        <v>0</v>
      </c>
      <c r="L84" s="91">
        <v>0</v>
      </c>
      <c r="M84" s="89">
        <f t="shared" si="2"/>
        <v>0</v>
      </c>
      <c r="N84" s="186"/>
      <c r="O84" s="90">
        <f t="shared" si="3"/>
        <v>12</v>
      </c>
      <c r="P84" s="106">
        <v>0</v>
      </c>
      <c r="Q84" s="106">
        <v>0</v>
      </c>
      <c r="R84" s="184"/>
      <c r="S84" s="184"/>
      <c r="T84" s="184"/>
      <c r="U84" s="184"/>
      <c r="V84" s="184"/>
      <c r="W84" s="184"/>
      <c r="X84" s="184"/>
      <c r="Y84" s="184"/>
      <c r="Z84" s="184"/>
      <c r="AA84" s="184"/>
      <c r="AB84" s="148"/>
      <c r="AC84" s="98"/>
      <c r="AD84" s="98"/>
    </row>
    <row r="85" spans="1:30" s="99" customFormat="1" ht="15" customHeight="1">
      <c r="A85" s="117" t="s">
        <v>183</v>
      </c>
      <c r="B85" s="131" t="s">
        <v>324</v>
      </c>
      <c r="C85" s="131" t="s">
        <v>326</v>
      </c>
      <c r="D85" s="92"/>
      <c r="E85" s="92">
        <v>2</v>
      </c>
      <c r="F85" s="195"/>
      <c r="G85" s="106"/>
      <c r="H85" s="191"/>
      <c r="I85" s="94"/>
      <c r="J85" s="145"/>
      <c r="K85" s="91">
        <v>0</v>
      </c>
      <c r="L85" s="91">
        <v>0</v>
      </c>
      <c r="M85" s="89">
        <f t="shared" si="2"/>
        <v>0</v>
      </c>
      <c r="N85" s="186"/>
      <c r="O85" s="90">
        <f t="shared" si="3"/>
        <v>2</v>
      </c>
      <c r="P85" s="106">
        <v>0</v>
      </c>
      <c r="Q85" s="106">
        <v>0</v>
      </c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48"/>
      <c r="AC85" s="98"/>
      <c r="AD85" s="98"/>
    </row>
    <row r="86" spans="1:30" s="99" customFormat="1" ht="15" customHeight="1">
      <c r="A86" s="92" t="s">
        <v>183</v>
      </c>
      <c r="B86" s="131" t="s">
        <v>324</v>
      </c>
      <c r="C86" s="131" t="s">
        <v>327</v>
      </c>
      <c r="D86" s="92"/>
      <c r="E86" s="92">
        <v>2</v>
      </c>
      <c r="F86" s="195"/>
      <c r="G86" s="106"/>
      <c r="H86" s="191"/>
      <c r="I86" s="94"/>
      <c r="J86" s="145">
        <v>2</v>
      </c>
      <c r="K86" s="91">
        <v>0</v>
      </c>
      <c r="L86" s="91">
        <v>0</v>
      </c>
      <c r="M86" s="89">
        <f t="shared" si="2"/>
        <v>0</v>
      </c>
      <c r="N86" s="186"/>
      <c r="O86" s="90">
        <f t="shared" si="3"/>
        <v>2</v>
      </c>
      <c r="P86" s="106">
        <v>0</v>
      </c>
      <c r="Q86" s="106">
        <v>0</v>
      </c>
      <c r="R86" s="184"/>
      <c r="S86" s="184"/>
      <c r="T86" s="184"/>
      <c r="U86" s="184"/>
      <c r="V86" s="184"/>
      <c r="W86" s="184"/>
      <c r="X86" s="184"/>
      <c r="Y86" s="184"/>
      <c r="Z86" s="184"/>
      <c r="AA86" s="184"/>
      <c r="AB86" s="148"/>
      <c r="AC86" s="98"/>
      <c r="AD86" s="98"/>
    </row>
    <row r="87" spans="1:30" s="99" customFormat="1" ht="15" customHeight="1">
      <c r="A87" s="117" t="s">
        <v>182</v>
      </c>
      <c r="B87" s="131" t="s">
        <v>328</v>
      </c>
      <c r="C87" s="131" t="s">
        <v>204</v>
      </c>
      <c r="D87" s="92"/>
      <c r="E87" s="92">
        <v>1</v>
      </c>
      <c r="F87" s="195">
        <v>3.5748000000000002</v>
      </c>
      <c r="G87" s="106"/>
      <c r="H87" s="191">
        <v>3.5748000000000002</v>
      </c>
      <c r="I87" s="94"/>
      <c r="J87" s="145">
        <v>1</v>
      </c>
      <c r="K87" s="91">
        <v>0</v>
      </c>
      <c r="L87" s="91">
        <v>0</v>
      </c>
      <c r="M87" s="89">
        <f t="shared" si="2"/>
        <v>0</v>
      </c>
      <c r="N87" s="186"/>
      <c r="O87" s="90">
        <f t="shared" si="3"/>
        <v>1</v>
      </c>
      <c r="P87" s="106">
        <v>0</v>
      </c>
      <c r="Q87" s="106">
        <v>0</v>
      </c>
      <c r="R87" s="184"/>
      <c r="S87" s="184"/>
      <c r="T87" s="184"/>
      <c r="U87" s="184"/>
      <c r="V87" s="184"/>
      <c r="W87" s="184"/>
      <c r="X87" s="184"/>
      <c r="Y87" s="184"/>
      <c r="Z87" s="184"/>
      <c r="AA87" s="184"/>
      <c r="AB87" s="148"/>
      <c r="AC87" s="98"/>
      <c r="AD87" s="98"/>
    </row>
    <row r="88" spans="1:30" s="99" customFormat="1" ht="15" customHeight="1">
      <c r="A88" s="117" t="s">
        <v>183</v>
      </c>
      <c r="B88" s="131" t="s">
        <v>328</v>
      </c>
      <c r="C88" s="131" t="s">
        <v>329</v>
      </c>
      <c r="D88" s="92"/>
      <c r="E88" s="92">
        <v>1</v>
      </c>
      <c r="F88" s="195"/>
      <c r="G88" s="106"/>
      <c r="H88" s="191"/>
      <c r="I88" s="94"/>
      <c r="J88" s="145">
        <v>1</v>
      </c>
      <c r="K88" s="91">
        <v>0</v>
      </c>
      <c r="L88" s="91">
        <v>0</v>
      </c>
      <c r="M88" s="89">
        <f t="shared" si="2"/>
        <v>0</v>
      </c>
      <c r="N88" s="186"/>
      <c r="O88" s="90">
        <f t="shared" si="3"/>
        <v>1</v>
      </c>
      <c r="P88" s="106">
        <v>0</v>
      </c>
      <c r="Q88" s="106">
        <v>0</v>
      </c>
      <c r="R88" s="184"/>
      <c r="S88" s="184"/>
      <c r="T88" s="184"/>
      <c r="U88" s="184"/>
      <c r="V88" s="184"/>
      <c r="W88" s="184"/>
      <c r="X88" s="184"/>
      <c r="Y88" s="184"/>
      <c r="Z88" s="184"/>
      <c r="AA88" s="184"/>
      <c r="AB88" s="148"/>
      <c r="AC88" s="98"/>
      <c r="AD88" s="98"/>
    </row>
    <row r="89" spans="1:30" s="99" customFormat="1" ht="15" customHeight="1">
      <c r="A89" s="117" t="s">
        <v>183</v>
      </c>
      <c r="B89" s="131" t="s">
        <v>330</v>
      </c>
      <c r="C89" s="131" t="s">
        <v>331</v>
      </c>
      <c r="D89" s="92"/>
      <c r="E89" s="92">
        <v>1</v>
      </c>
      <c r="F89" s="195">
        <v>42.57</v>
      </c>
      <c r="G89" s="106"/>
      <c r="H89" s="191">
        <v>45.9756</v>
      </c>
      <c r="I89" s="94"/>
      <c r="J89" s="145">
        <v>1</v>
      </c>
      <c r="K89" s="91">
        <v>0</v>
      </c>
      <c r="L89" s="91">
        <v>0</v>
      </c>
      <c r="M89" s="89">
        <f t="shared" si="2"/>
        <v>0</v>
      </c>
      <c r="N89" s="186"/>
      <c r="O89" s="90">
        <f t="shared" si="3"/>
        <v>1</v>
      </c>
      <c r="P89" s="106">
        <v>0</v>
      </c>
      <c r="Q89" s="106">
        <v>0</v>
      </c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48"/>
      <c r="AC89" s="98"/>
      <c r="AD89" s="98"/>
    </row>
    <row r="90" spans="1:30" s="99" customFormat="1" ht="15" customHeight="1">
      <c r="A90" s="117" t="s">
        <v>183</v>
      </c>
      <c r="B90" s="131" t="s">
        <v>330</v>
      </c>
      <c r="C90" s="131" t="s">
        <v>332</v>
      </c>
      <c r="D90" s="92"/>
      <c r="E90" s="92">
        <v>1</v>
      </c>
      <c r="F90" s="195"/>
      <c r="G90" s="106"/>
      <c r="H90" s="191"/>
      <c r="I90" s="94"/>
      <c r="J90" s="145">
        <v>1</v>
      </c>
      <c r="K90" s="91">
        <v>0</v>
      </c>
      <c r="L90" s="91">
        <v>0</v>
      </c>
      <c r="M90" s="89">
        <f t="shared" si="2"/>
        <v>0</v>
      </c>
      <c r="N90" s="186"/>
      <c r="O90" s="90">
        <f t="shared" si="3"/>
        <v>1</v>
      </c>
      <c r="P90" s="106">
        <v>0</v>
      </c>
      <c r="Q90" s="106">
        <v>0</v>
      </c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48"/>
      <c r="AC90" s="98"/>
      <c r="AD90" s="98"/>
    </row>
    <row r="91" spans="1:30" s="99" customFormat="1" ht="15" customHeight="1">
      <c r="A91" s="117" t="s">
        <v>183</v>
      </c>
      <c r="B91" s="131" t="s">
        <v>330</v>
      </c>
      <c r="C91" s="131" t="s">
        <v>333</v>
      </c>
      <c r="D91" s="92"/>
      <c r="E91" s="92">
        <v>13</v>
      </c>
      <c r="F91" s="195"/>
      <c r="G91" s="106"/>
      <c r="H91" s="191"/>
      <c r="I91" s="94"/>
      <c r="J91" s="145">
        <v>13</v>
      </c>
      <c r="K91" s="91">
        <v>0</v>
      </c>
      <c r="L91" s="91">
        <v>0</v>
      </c>
      <c r="M91" s="89">
        <f t="shared" si="2"/>
        <v>0</v>
      </c>
      <c r="N91" s="186"/>
      <c r="O91" s="90">
        <f t="shared" si="3"/>
        <v>13</v>
      </c>
      <c r="P91" s="106">
        <v>0</v>
      </c>
      <c r="Q91" s="106">
        <v>0</v>
      </c>
      <c r="R91" s="184"/>
      <c r="S91" s="184"/>
      <c r="T91" s="184"/>
      <c r="U91" s="184"/>
      <c r="V91" s="184"/>
      <c r="W91" s="184"/>
      <c r="X91" s="184"/>
      <c r="Y91" s="184"/>
      <c r="Z91" s="184"/>
      <c r="AA91" s="184"/>
      <c r="AB91" s="148"/>
      <c r="AC91" s="98"/>
      <c r="AD91" s="98"/>
    </row>
    <row r="92" spans="1:30" s="99" customFormat="1" ht="15" customHeight="1">
      <c r="A92" s="117" t="s">
        <v>183</v>
      </c>
      <c r="B92" s="131" t="s">
        <v>334</v>
      </c>
      <c r="C92" s="131" t="s">
        <v>335</v>
      </c>
      <c r="D92" s="92"/>
      <c r="E92" s="92">
        <v>1</v>
      </c>
      <c r="F92" s="157">
        <v>11.11</v>
      </c>
      <c r="G92" s="106"/>
      <c r="H92" s="94">
        <v>12.002255999999999</v>
      </c>
      <c r="I92" s="94"/>
      <c r="J92" s="145">
        <v>1</v>
      </c>
      <c r="K92" s="91">
        <v>0</v>
      </c>
      <c r="L92" s="91">
        <v>0</v>
      </c>
      <c r="M92" s="89">
        <f t="shared" si="2"/>
        <v>0</v>
      </c>
      <c r="N92" s="186"/>
      <c r="O92" s="90">
        <f t="shared" si="3"/>
        <v>1</v>
      </c>
      <c r="P92" s="106">
        <v>0</v>
      </c>
      <c r="Q92" s="106">
        <v>0</v>
      </c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48"/>
      <c r="AC92" s="98"/>
      <c r="AD92" s="98"/>
    </row>
    <row r="93" spans="1:30" s="99" customFormat="1" ht="15" customHeight="1">
      <c r="A93" s="117" t="s">
        <v>183</v>
      </c>
      <c r="B93" s="131" t="s">
        <v>336</v>
      </c>
      <c r="C93" s="131" t="s">
        <v>337</v>
      </c>
      <c r="D93" s="92"/>
      <c r="E93" s="92">
        <v>1</v>
      </c>
      <c r="F93" s="195">
        <v>387.9</v>
      </c>
      <c r="G93" s="106"/>
      <c r="H93" s="191">
        <v>466.68</v>
      </c>
      <c r="I93" s="94"/>
      <c r="J93" s="145">
        <v>1</v>
      </c>
      <c r="K93" s="91">
        <v>0</v>
      </c>
      <c r="L93" s="91">
        <v>0</v>
      </c>
      <c r="M93" s="89">
        <f t="shared" si="2"/>
        <v>0</v>
      </c>
      <c r="N93" s="186"/>
      <c r="O93" s="90">
        <f t="shared" si="3"/>
        <v>1</v>
      </c>
      <c r="P93" s="106">
        <v>0</v>
      </c>
      <c r="Q93" s="106">
        <v>0</v>
      </c>
      <c r="R93" s="184"/>
      <c r="S93" s="184"/>
      <c r="T93" s="184"/>
      <c r="U93" s="184"/>
      <c r="V93" s="184"/>
      <c r="W93" s="184"/>
      <c r="X93" s="184"/>
      <c r="Y93" s="184"/>
      <c r="Z93" s="184"/>
      <c r="AA93" s="184"/>
      <c r="AB93" s="148"/>
      <c r="AC93" s="98"/>
      <c r="AD93" s="98"/>
    </row>
    <row r="94" spans="1:30" s="99" customFormat="1" ht="15" customHeight="1">
      <c r="A94" s="117" t="s">
        <v>183</v>
      </c>
      <c r="B94" s="131" t="s">
        <v>336</v>
      </c>
      <c r="C94" s="131" t="s">
        <v>338</v>
      </c>
      <c r="D94" s="92"/>
      <c r="E94" s="92">
        <v>2</v>
      </c>
      <c r="F94" s="195"/>
      <c r="G94" s="106"/>
      <c r="H94" s="191"/>
      <c r="I94" s="94"/>
      <c r="J94" s="145">
        <v>2</v>
      </c>
      <c r="K94" s="91">
        <v>0</v>
      </c>
      <c r="L94" s="91">
        <v>0</v>
      </c>
      <c r="M94" s="89">
        <f t="shared" si="2"/>
        <v>0</v>
      </c>
      <c r="N94" s="186"/>
      <c r="O94" s="90">
        <f t="shared" si="3"/>
        <v>2</v>
      </c>
      <c r="P94" s="106">
        <v>0</v>
      </c>
      <c r="Q94" s="106">
        <v>0</v>
      </c>
      <c r="R94" s="184"/>
      <c r="S94" s="184"/>
      <c r="T94" s="184"/>
      <c r="U94" s="184"/>
      <c r="V94" s="184"/>
      <c r="W94" s="184"/>
      <c r="X94" s="184"/>
      <c r="Y94" s="184"/>
      <c r="Z94" s="184"/>
      <c r="AA94" s="184"/>
      <c r="AB94" s="148"/>
      <c r="AC94" s="98"/>
      <c r="AD94" s="98"/>
    </row>
    <row r="95" spans="1:30" s="99" customFormat="1" ht="15" customHeight="1">
      <c r="A95" s="117" t="s">
        <v>183</v>
      </c>
      <c r="B95" s="131" t="s">
        <v>336</v>
      </c>
      <c r="C95" s="131" t="s">
        <v>339</v>
      </c>
      <c r="D95" s="92"/>
      <c r="E95" s="92">
        <v>1</v>
      </c>
      <c r="F95" s="195"/>
      <c r="G95" s="106"/>
      <c r="H95" s="191"/>
      <c r="I95" s="94"/>
      <c r="J95" s="145">
        <v>1</v>
      </c>
      <c r="K95" s="91">
        <v>0</v>
      </c>
      <c r="L95" s="91">
        <v>0</v>
      </c>
      <c r="M95" s="89">
        <f t="shared" si="2"/>
        <v>0</v>
      </c>
      <c r="N95" s="186"/>
      <c r="O95" s="90">
        <f t="shared" si="3"/>
        <v>1</v>
      </c>
      <c r="P95" s="106">
        <v>0</v>
      </c>
      <c r="Q95" s="106">
        <v>0</v>
      </c>
      <c r="R95" s="184"/>
      <c r="S95" s="184"/>
      <c r="T95" s="184"/>
      <c r="U95" s="184"/>
      <c r="V95" s="184"/>
      <c r="W95" s="184"/>
      <c r="X95" s="184"/>
      <c r="Y95" s="184"/>
      <c r="Z95" s="184"/>
      <c r="AA95" s="184"/>
      <c r="AB95" s="148"/>
      <c r="AC95" s="98"/>
      <c r="AD95" s="98"/>
    </row>
    <row r="96" spans="1:30" s="99" customFormat="1" ht="15" customHeight="1">
      <c r="A96" s="117" t="s">
        <v>183</v>
      </c>
      <c r="B96" s="131" t="s">
        <v>336</v>
      </c>
      <c r="C96" s="131" t="s">
        <v>340</v>
      </c>
      <c r="D96" s="92"/>
      <c r="E96" s="92">
        <v>1</v>
      </c>
      <c r="F96" s="195"/>
      <c r="G96" s="106"/>
      <c r="H96" s="191"/>
      <c r="I96" s="94"/>
      <c r="J96" s="145">
        <v>1</v>
      </c>
      <c r="K96" s="91">
        <v>0</v>
      </c>
      <c r="L96" s="91">
        <v>0</v>
      </c>
      <c r="M96" s="89">
        <f t="shared" si="2"/>
        <v>0</v>
      </c>
      <c r="N96" s="186"/>
      <c r="O96" s="90">
        <f t="shared" si="3"/>
        <v>1</v>
      </c>
      <c r="P96" s="106">
        <v>0</v>
      </c>
      <c r="Q96" s="106">
        <v>0</v>
      </c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48"/>
      <c r="AC96" s="98"/>
      <c r="AD96" s="98"/>
    </row>
    <row r="97" spans="1:30" s="99" customFormat="1" ht="15" customHeight="1">
      <c r="A97" s="117" t="s">
        <v>183</v>
      </c>
      <c r="B97" s="131" t="s">
        <v>336</v>
      </c>
      <c r="C97" s="131" t="s">
        <v>341</v>
      </c>
      <c r="D97" s="92"/>
      <c r="E97" s="92">
        <v>1</v>
      </c>
      <c r="F97" s="195"/>
      <c r="G97" s="106"/>
      <c r="H97" s="191"/>
      <c r="I97" s="94"/>
      <c r="J97" s="145">
        <v>1</v>
      </c>
      <c r="K97" s="91">
        <v>0</v>
      </c>
      <c r="L97" s="91">
        <v>0</v>
      </c>
      <c r="M97" s="89">
        <f t="shared" si="2"/>
        <v>0</v>
      </c>
      <c r="N97" s="186"/>
      <c r="O97" s="90">
        <f t="shared" si="3"/>
        <v>1</v>
      </c>
      <c r="P97" s="106">
        <v>0</v>
      </c>
      <c r="Q97" s="106">
        <v>0</v>
      </c>
      <c r="R97" s="184"/>
      <c r="S97" s="184"/>
      <c r="T97" s="184"/>
      <c r="U97" s="184"/>
      <c r="V97" s="184"/>
      <c r="W97" s="184"/>
      <c r="X97" s="184"/>
      <c r="Y97" s="184"/>
      <c r="Z97" s="184"/>
      <c r="AA97" s="184"/>
      <c r="AB97" s="148"/>
      <c r="AC97" s="98"/>
      <c r="AD97" s="98"/>
    </row>
    <row r="98" spans="1:30" s="99" customFormat="1" ht="15" customHeight="1">
      <c r="A98" s="117" t="s">
        <v>183</v>
      </c>
      <c r="B98" s="131" t="s">
        <v>336</v>
      </c>
      <c r="C98" s="131" t="s">
        <v>342</v>
      </c>
      <c r="D98" s="92"/>
      <c r="E98" s="92">
        <v>1</v>
      </c>
      <c r="F98" s="195"/>
      <c r="G98" s="106"/>
      <c r="H98" s="191"/>
      <c r="I98" s="94"/>
      <c r="J98" s="145">
        <v>1</v>
      </c>
      <c r="K98" s="91">
        <v>0</v>
      </c>
      <c r="L98" s="91">
        <v>0</v>
      </c>
      <c r="M98" s="89">
        <f t="shared" si="2"/>
        <v>0</v>
      </c>
      <c r="N98" s="186"/>
      <c r="O98" s="90">
        <f t="shared" si="3"/>
        <v>1</v>
      </c>
      <c r="P98" s="106">
        <v>0</v>
      </c>
      <c r="Q98" s="106">
        <v>0</v>
      </c>
      <c r="R98" s="184"/>
      <c r="S98" s="184"/>
      <c r="T98" s="184"/>
      <c r="U98" s="184"/>
      <c r="V98" s="184"/>
      <c r="W98" s="184"/>
      <c r="X98" s="184"/>
      <c r="Y98" s="184"/>
      <c r="Z98" s="184"/>
      <c r="AA98" s="184"/>
      <c r="AB98" s="148"/>
      <c r="AC98" s="98"/>
      <c r="AD98" s="98"/>
    </row>
    <row r="99" spans="1:30" s="99" customFormat="1" ht="15" customHeight="1">
      <c r="A99" s="117" t="s">
        <v>183</v>
      </c>
      <c r="B99" s="131" t="s">
        <v>336</v>
      </c>
      <c r="C99" s="131" t="s">
        <v>343</v>
      </c>
      <c r="D99" s="92"/>
      <c r="E99" s="92">
        <v>1</v>
      </c>
      <c r="F99" s="195"/>
      <c r="G99" s="106"/>
      <c r="H99" s="191"/>
      <c r="I99" s="94"/>
      <c r="J99" s="145">
        <v>1</v>
      </c>
      <c r="K99" s="91">
        <v>0</v>
      </c>
      <c r="L99" s="91">
        <v>0</v>
      </c>
      <c r="M99" s="89">
        <f t="shared" si="2"/>
        <v>0</v>
      </c>
      <c r="N99" s="186"/>
      <c r="O99" s="90">
        <f t="shared" si="3"/>
        <v>1</v>
      </c>
      <c r="P99" s="106">
        <v>0</v>
      </c>
      <c r="Q99" s="106">
        <v>0</v>
      </c>
      <c r="R99" s="184"/>
      <c r="S99" s="184"/>
      <c r="T99" s="184"/>
      <c r="U99" s="184"/>
      <c r="V99" s="184"/>
      <c r="W99" s="184"/>
      <c r="X99" s="184"/>
      <c r="Y99" s="184"/>
      <c r="Z99" s="184"/>
      <c r="AA99" s="184"/>
      <c r="AB99" s="148"/>
      <c r="AC99" s="98"/>
      <c r="AD99" s="98"/>
    </row>
    <row r="100" spans="1:30" s="99" customFormat="1" ht="15" customHeight="1">
      <c r="A100" s="117" t="s">
        <v>183</v>
      </c>
      <c r="B100" s="131" t="s">
        <v>336</v>
      </c>
      <c r="C100" s="131" t="s">
        <v>344</v>
      </c>
      <c r="D100" s="92"/>
      <c r="E100" s="92">
        <v>1</v>
      </c>
      <c r="F100" s="195"/>
      <c r="G100" s="106"/>
      <c r="H100" s="191"/>
      <c r="I100" s="94"/>
      <c r="J100" s="145">
        <v>1</v>
      </c>
      <c r="K100" s="91">
        <v>0</v>
      </c>
      <c r="L100" s="91">
        <v>0</v>
      </c>
      <c r="M100" s="89">
        <f t="shared" si="2"/>
        <v>0</v>
      </c>
      <c r="N100" s="186"/>
      <c r="O100" s="90">
        <f t="shared" si="3"/>
        <v>1</v>
      </c>
      <c r="P100" s="106">
        <v>0</v>
      </c>
      <c r="Q100" s="106">
        <v>0</v>
      </c>
      <c r="R100" s="184"/>
      <c r="S100" s="184"/>
      <c r="T100" s="184"/>
      <c r="U100" s="184"/>
      <c r="V100" s="184"/>
      <c r="W100" s="184"/>
      <c r="X100" s="184"/>
      <c r="Y100" s="184"/>
      <c r="Z100" s="184"/>
      <c r="AA100" s="184"/>
      <c r="AB100" s="148"/>
      <c r="AC100" s="98"/>
      <c r="AD100" s="98"/>
    </row>
    <row r="101" spans="1:30" s="99" customFormat="1" ht="15" customHeight="1">
      <c r="A101" s="117" t="s">
        <v>183</v>
      </c>
      <c r="B101" s="131" t="s">
        <v>336</v>
      </c>
      <c r="C101" s="131" t="s">
        <v>345</v>
      </c>
      <c r="D101" s="92"/>
      <c r="E101" s="92">
        <v>1</v>
      </c>
      <c r="F101" s="195"/>
      <c r="G101" s="106"/>
      <c r="H101" s="191"/>
      <c r="I101" s="94"/>
      <c r="J101" s="145">
        <v>1</v>
      </c>
      <c r="K101" s="91">
        <v>0</v>
      </c>
      <c r="L101" s="91">
        <v>0</v>
      </c>
      <c r="M101" s="89">
        <f t="shared" si="2"/>
        <v>0</v>
      </c>
      <c r="N101" s="186"/>
      <c r="O101" s="90">
        <f t="shared" si="3"/>
        <v>1</v>
      </c>
      <c r="P101" s="106">
        <v>0</v>
      </c>
      <c r="Q101" s="106">
        <v>0</v>
      </c>
      <c r="R101" s="184"/>
      <c r="S101" s="184"/>
      <c r="T101" s="184"/>
      <c r="U101" s="184"/>
      <c r="V101" s="184"/>
      <c r="W101" s="184"/>
      <c r="X101" s="184"/>
      <c r="Y101" s="184"/>
      <c r="Z101" s="184"/>
      <c r="AA101" s="184"/>
      <c r="AB101" s="148"/>
      <c r="AC101" s="98"/>
      <c r="AD101" s="98"/>
    </row>
    <row r="102" spans="1:30" s="99" customFormat="1" ht="15" customHeight="1">
      <c r="A102" s="117" t="s">
        <v>183</v>
      </c>
      <c r="B102" s="131" t="s">
        <v>336</v>
      </c>
      <c r="C102" s="131" t="s">
        <v>346</v>
      </c>
      <c r="D102" s="92"/>
      <c r="E102" s="92">
        <v>1</v>
      </c>
      <c r="F102" s="195"/>
      <c r="G102" s="106"/>
      <c r="H102" s="191"/>
      <c r="I102" s="94"/>
      <c r="J102" s="145">
        <v>1</v>
      </c>
      <c r="K102" s="91">
        <v>0</v>
      </c>
      <c r="L102" s="91">
        <v>0</v>
      </c>
      <c r="M102" s="89">
        <f t="shared" si="2"/>
        <v>0</v>
      </c>
      <c r="N102" s="186"/>
      <c r="O102" s="90">
        <f t="shared" si="3"/>
        <v>1</v>
      </c>
      <c r="P102" s="106">
        <v>0</v>
      </c>
      <c r="Q102" s="106">
        <v>0</v>
      </c>
      <c r="R102" s="184"/>
      <c r="S102" s="184"/>
      <c r="T102" s="184"/>
      <c r="U102" s="184"/>
      <c r="V102" s="184"/>
      <c r="W102" s="184"/>
      <c r="X102" s="184"/>
      <c r="Y102" s="184"/>
      <c r="Z102" s="184"/>
      <c r="AA102" s="184"/>
      <c r="AB102" s="148"/>
      <c r="AC102" s="98"/>
      <c r="AD102" s="98"/>
    </row>
    <row r="103" spans="1:30" s="99" customFormat="1" ht="15" customHeight="1">
      <c r="A103" s="117" t="s">
        <v>183</v>
      </c>
      <c r="B103" s="131" t="s">
        <v>336</v>
      </c>
      <c r="C103" s="131" t="s">
        <v>347</v>
      </c>
      <c r="D103" s="92"/>
      <c r="E103" s="92">
        <v>1</v>
      </c>
      <c r="F103" s="195"/>
      <c r="G103" s="106"/>
      <c r="H103" s="191"/>
      <c r="I103" s="94"/>
      <c r="J103" s="145">
        <v>1</v>
      </c>
      <c r="K103" s="91">
        <v>0</v>
      </c>
      <c r="L103" s="91">
        <v>0</v>
      </c>
      <c r="M103" s="89">
        <f t="shared" si="2"/>
        <v>0</v>
      </c>
      <c r="N103" s="186"/>
      <c r="O103" s="90">
        <f t="shared" si="3"/>
        <v>1</v>
      </c>
      <c r="P103" s="106">
        <v>0</v>
      </c>
      <c r="Q103" s="106">
        <v>0</v>
      </c>
      <c r="R103" s="184"/>
      <c r="S103" s="184"/>
      <c r="T103" s="184"/>
      <c r="U103" s="184"/>
      <c r="V103" s="184"/>
      <c r="W103" s="184"/>
      <c r="X103" s="184"/>
      <c r="Y103" s="184"/>
      <c r="Z103" s="184"/>
      <c r="AA103" s="184"/>
      <c r="AB103" s="148"/>
      <c r="AC103" s="98"/>
      <c r="AD103" s="98"/>
    </row>
    <row r="104" spans="1:30" s="99" customFormat="1" ht="15" customHeight="1">
      <c r="A104" s="117" t="s">
        <v>183</v>
      </c>
      <c r="B104" s="131" t="s">
        <v>336</v>
      </c>
      <c r="C104" s="131" t="s">
        <v>348</v>
      </c>
      <c r="D104" s="92"/>
      <c r="E104" s="92">
        <v>1</v>
      </c>
      <c r="F104" s="195"/>
      <c r="G104" s="106"/>
      <c r="H104" s="191"/>
      <c r="I104" s="94"/>
      <c r="J104" s="145">
        <v>1</v>
      </c>
      <c r="K104" s="91">
        <v>0</v>
      </c>
      <c r="L104" s="91">
        <v>0</v>
      </c>
      <c r="M104" s="89">
        <f t="shared" si="2"/>
        <v>0</v>
      </c>
      <c r="N104" s="186"/>
      <c r="O104" s="90">
        <f t="shared" si="3"/>
        <v>1</v>
      </c>
      <c r="P104" s="106">
        <v>0</v>
      </c>
      <c r="Q104" s="106">
        <v>0</v>
      </c>
      <c r="R104" s="184"/>
      <c r="S104" s="184"/>
      <c r="T104" s="184"/>
      <c r="U104" s="184"/>
      <c r="V104" s="184"/>
      <c r="W104" s="184"/>
      <c r="X104" s="184"/>
      <c r="Y104" s="184"/>
      <c r="Z104" s="184"/>
      <c r="AA104" s="184"/>
      <c r="AB104" s="148"/>
      <c r="AC104" s="98"/>
      <c r="AD104" s="98"/>
    </row>
    <row r="105" spans="1:30" s="99" customFormat="1" ht="15" customHeight="1">
      <c r="A105" s="117" t="s">
        <v>183</v>
      </c>
      <c r="B105" s="131" t="s">
        <v>336</v>
      </c>
      <c r="C105" s="131" t="s">
        <v>349</v>
      </c>
      <c r="D105" s="92"/>
      <c r="E105" s="92">
        <v>1</v>
      </c>
      <c r="F105" s="195"/>
      <c r="G105" s="106"/>
      <c r="H105" s="191"/>
      <c r="I105" s="94"/>
      <c r="J105" s="145">
        <v>1</v>
      </c>
      <c r="K105" s="91">
        <v>0</v>
      </c>
      <c r="L105" s="91">
        <v>0</v>
      </c>
      <c r="M105" s="89">
        <f t="shared" si="2"/>
        <v>0</v>
      </c>
      <c r="N105" s="186"/>
      <c r="O105" s="90">
        <f t="shared" si="3"/>
        <v>1</v>
      </c>
      <c r="P105" s="106">
        <v>0</v>
      </c>
      <c r="Q105" s="106">
        <v>0</v>
      </c>
      <c r="R105" s="184"/>
      <c r="S105" s="184"/>
      <c r="T105" s="184"/>
      <c r="U105" s="184"/>
      <c r="V105" s="184"/>
      <c r="W105" s="184"/>
      <c r="X105" s="184"/>
      <c r="Y105" s="184"/>
      <c r="Z105" s="184"/>
      <c r="AA105" s="184"/>
      <c r="AB105" s="148"/>
      <c r="AC105" s="98"/>
      <c r="AD105" s="98"/>
    </row>
    <row r="106" spans="1:30" s="99" customFormat="1" ht="15" customHeight="1">
      <c r="A106" s="117" t="s">
        <v>183</v>
      </c>
      <c r="B106" s="131" t="s">
        <v>336</v>
      </c>
      <c r="C106" s="131" t="s">
        <v>350</v>
      </c>
      <c r="D106" s="92"/>
      <c r="E106" s="92">
        <v>1</v>
      </c>
      <c r="F106" s="195"/>
      <c r="G106" s="106"/>
      <c r="H106" s="191"/>
      <c r="I106" s="94"/>
      <c r="J106" s="145">
        <v>1</v>
      </c>
      <c r="K106" s="91">
        <v>0</v>
      </c>
      <c r="L106" s="91">
        <v>0</v>
      </c>
      <c r="M106" s="89">
        <f t="shared" si="2"/>
        <v>0</v>
      </c>
      <c r="N106" s="186"/>
      <c r="O106" s="90">
        <f t="shared" si="3"/>
        <v>1</v>
      </c>
      <c r="P106" s="106">
        <v>0</v>
      </c>
      <c r="Q106" s="106">
        <v>0</v>
      </c>
      <c r="R106" s="184"/>
      <c r="S106" s="184"/>
      <c r="T106" s="184"/>
      <c r="U106" s="184"/>
      <c r="V106" s="184"/>
      <c r="W106" s="184"/>
      <c r="X106" s="184"/>
      <c r="Y106" s="184"/>
      <c r="Z106" s="184"/>
      <c r="AA106" s="184"/>
      <c r="AB106" s="148"/>
      <c r="AC106" s="98"/>
      <c r="AD106" s="98"/>
    </row>
    <row r="107" spans="1:30" s="99" customFormat="1" ht="15" customHeight="1">
      <c r="A107" s="117" t="s">
        <v>183</v>
      </c>
      <c r="B107" s="131" t="s">
        <v>351</v>
      </c>
      <c r="C107" s="131" t="s">
        <v>313</v>
      </c>
      <c r="D107" s="92"/>
      <c r="E107" s="92">
        <v>13</v>
      </c>
      <c r="F107" s="195"/>
      <c r="G107" s="106"/>
      <c r="H107" s="191"/>
      <c r="I107" s="94"/>
      <c r="J107" s="145">
        <v>10</v>
      </c>
      <c r="K107" s="91">
        <v>0</v>
      </c>
      <c r="L107" s="91">
        <v>0</v>
      </c>
      <c r="M107" s="89">
        <f t="shared" si="2"/>
        <v>0</v>
      </c>
      <c r="N107" s="186"/>
      <c r="O107" s="90">
        <f t="shared" si="3"/>
        <v>13</v>
      </c>
      <c r="P107" s="106">
        <v>0</v>
      </c>
      <c r="Q107" s="106">
        <v>0</v>
      </c>
      <c r="R107" s="184"/>
      <c r="S107" s="184"/>
      <c r="T107" s="184"/>
      <c r="U107" s="184"/>
      <c r="V107" s="184"/>
      <c r="W107" s="184"/>
      <c r="X107" s="184"/>
      <c r="Y107" s="184"/>
      <c r="Z107" s="184"/>
      <c r="AA107" s="184"/>
      <c r="AB107" s="148"/>
      <c r="AC107" s="98"/>
      <c r="AD107" s="98"/>
    </row>
    <row r="108" spans="1:30" s="99" customFormat="1" ht="15" customHeight="1">
      <c r="A108" s="117" t="s">
        <v>183</v>
      </c>
      <c r="B108" s="131" t="s">
        <v>352</v>
      </c>
      <c r="C108" s="131" t="s">
        <v>353</v>
      </c>
      <c r="D108" s="92"/>
      <c r="E108" s="92">
        <v>4</v>
      </c>
      <c r="F108" s="195"/>
      <c r="G108" s="106"/>
      <c r="H108" s="191"/>
      <c r="I108" s="94"/>
      <c r="J108" s="145">
        <v>4</v>
      </c>
      <c r="K108" s="91">
        <v>0</v>
      </c>
      <c r="L108" s="91">
        <v>0</v>
      </c>
      <c r="M108" s="89">
        <f t="shared" si="2"/>
        <v>0</v>
      </c>
      <c r="N108" s="186"/>
      <c r="O108" s="90">
        <f t="shared" si="3"/>
        <v>4</v>
      </c>
      <c r="P108" s="106">
        <v>0</v>
      </c>
      <c r="Q108" s="106">
        <v>0</v>
      </c>
      <c r="R108" s="184"/>
      <c r="S108" s="184"/>
      <c r="T108" s="184"/>
      <c r="U108" s="184"/>
      <c r="V108" s="184"/>
      <c r="W108" s="184"/>
      <c r="X108" s="184"/>
      <c r="Y108" s="184"/>
      <c r="Z108" s="184"/>
      <c r="AA108" s="184"/>
      <c r="AB108" s="148"/>
      <c r="AC108" s="98"/>
      <c r="AD108" s="98"/>
    </row>
    <row r="109" spans="1:30" s="99" customFormat="1" ht="15" customHeight="1">
      <c r="A109" s="117" t="s">
        <v>183</v>
      </c>
      <c r="B109" s="131" t="s">
        <v>352</v>
      </c>
      <c r="C109" s="131" t="s">
        <v>353</v>
      </c>
      <c r="D109" s="92"/>
      <c r="E109" s="92">
        <v>2</v>
      </c>
      <c r="F109" s="195"/>
      <c r="G109" s="106"/>
      <c r="H109" s="191"/>
      <c r="I109" s="94"/>
      <c r="J109" s="145">
        <v>2</v>
      </c>
      <c r="K109" s="91">
        <v>0</v>
      </c>
      <c r="L109" s="91">
        <v>0</v>
      </c>
      <c r="M109" s="89">
        <f t="shared" si="2"/>
        <v>0</v>
      </c>
      <c r="N109" s="186"/>
      <c r="O109" s="90">
        <f t="shared" si="3"/>
        <v>2</v>
      </c>
      <c r="P109" s="106">
        <v>0</v>
      </c>
      <c r="Q109" s="106">
        <v>0</v>
      </c>
      <c r="R109" s="184"/>
      <c r="S109" s="184"/>
      <c r="T109" s="184"/>
      <c r="U109" s="184"/>
      <c r="V109" s="184"/>
      <c r="W109" s="184"/>
      <c r="X109" s="184"/>
      <c r="Y109" s="184"/>
      <c r="Z109" s="184"/>
      <c r="AA109" s="184"/>
      <c r="AB109" s="148"/>
      <c r="AC109" s="98"/>
      <c r="AD109" s="98"/>
    </row>
    <row r="110" spans="1:30" s="99" customFormat="1" ht="15" customHeight="1">
      <c r="A110" s="117" t="s">
        <v>183</v>
      </c>
      <c r="B110" s="131" t="s">
        <v>352</v>
      </c>
      <c r="C110" s="131" t="s">
        <v>354</v>
      </c>
      <c r="D110" s="92"/>
      <c r="E110" s="92">
        <v>1</v>
      </c>
      <c r="F110" s="195"/>
      <c r="G110" s="106"/>
      <c r="H110" s="191"/>
      <c r="I110" s="94"/>
      <c r="J110" s="145">
        <v>1</v>
      </c>
      <c r="K110" s="91">
        <v>0</v>
      </c>
      <c r="L110" s="91">
        <v>0</v>
      </c>
      <c r="M110" s="89">
        <f t="shared" si="2"/>
        <v>0</v>
      </c>
      <c r="N110" s="186"/>
      <c r="O110" s="90">
        <f t="shared" si="3"/>
        <v>1</v>
      </c>
      <c r="P110" s="106">
        <v>0</v>
      </c>
      <c r="Q110" s="106">
        <v>0</v>
      </c>
      <c r="R110" s="184"/>
      <c r="S110" s="184"/>
      <c r="T110" s="184"/>
      <c r="U110" s="184"/>
      <c r="V110" s="184"/>
      <c r="W110" s="184"/>
      <c r="X110" s="184"/>
      <c r="Y110" s="184"/>
      <c r="Z110" s="184"/>
      <c r="AA110" s="184"/>
      <c r="AB110" s="148"/>
      <c r="AC110" s="98"/>
      <c r="AD110" s="98"/>
    </row>
    <row r="111" spans="1:30" s="99" customFormat="1" ht="15" customHeight="1">
      <c r="A111" s="117" t="s">
        <v>183</v>
      </c>
      <c r="B111" s="131" t="s">
        <v>355</v>
      </c>
      <c r="C111" s="131" t="s">
        <v>356</v>
      </c>
      <c r="D111" s="92"/>
      <c r="E111" s="92">
        <v>1</v>
      </c>
      <c r="F111" s="195"/>
      <c r="G111" s="106"/>
      <c r="H111" s="191"/>
      <c r="I111" s="94"/>
      <c r="J111" s="145">
        <v>1</v>
      </c>
      <c r="K111" s="91">
        <v>0</v>
      </c>
      <c r="L111" s="91">
        <v>0</v>
      </c>
      <c r="M111" s="89">
        <f t="shared" si="2"/>
        <v>0</v>
      </c>
      <c r="N111" s="186"/>
      <c r="O111" s="90">
        <f t="shared" si="3"/>
        <v>1</v>
      </c>
      <c r="P111" s="106">
        <v>0</v>
      </c>
      <c r="Q111" s="106">
        <v>0</v>
      </c>
      <c r="R111" s="184"/>
      <c r="S111" s="184"/>
      <c r="T111" s="184"/>
      <c r="U111" s="184"/>
      <c r="V111" s="184"/>
      <c r="W111" s="184"/>
      <c r="X111" s="184"/>
      <c r="Y111" s="184"/>
      <c r="Z111" s="184"/>
      <c r="AA111" s="184"/>
      <c r="AB111" s="148"/>
      <c r="AC111" s="98"/>
      <c r="AD111" s="98"/>
    </row>
    <row r="112" spans="1:30" s="99" customFormat="1" ht="15" customHeight="1">
      <c r="A112" s="117" t="s">
        <v>183</v>
      </c>
      <c r="B112" s="131" t="s">
        <v>355</v>
      </c>
      <c r="C112" s="131" t="s">
        <v>357</v>
      </c>
      <c r="D112" s="92"/>
      <c r="E112" s="92">
        <v>1</v>
      </c>
      <c r="F112" s="195"/>
      <c r="G112" s="106"/>
      <c r="H112" s="191"/>
      <c r="I112" s="94"/>
      <c r="J112" s="145">
        <v>1</v>
      </c>
      <c r="K112" s="91">
        <v>0</v>
      </c>
      <c r="L112" s="91">
        <v>0</v>
      </c>
      <c r="M112" s="89">
        <f t="shared" si="2"/>
        <v>0</v>
      </c>
      <c r="N112" s="186"/>
      <c r="O112" s="90">
        <f t="shared" si="3"/>
        <v>1</v>
      </c>
      <c r="P112" s="106">
        <v>0</v>
      </c>
      <c r="Q112" s="106">
        <v>0</v>
      </c>
      <c r="R112" s="184"/>
      <c r="S112" s="184"/>
      <c r="T112" s="184"/>
      <c r="U112" s="184"/>
      <c r="V112" s="184"/>
      <c r="W112" s="184"/>
      <c r="X112" s="184"/>
      <c r="Y112" s="184"/>
      <c r="Z112" s="184"/>
      <c r="AA112" s="184"/>
      <c r="AB112" s="148"/>
      <c r="AC112" s="98"/>
      <c r="AD112" s="98"/>
    </row>
    <row r="113" spans="1:30" s="99" customFormat="1" ht="15" customHeight="1">
      <c r="A113" s="92" t="s">
        <v>183</v>
      </c>
      <c r="B113" s="131" t="s">
        <v>355</v>
      </c>
      <c r="C113" s="131" t="s">
        <v>358</v>
      </c>
      <c r="D113" s="113"/>
      <c r="E113" s="92">
        <v>1</v>
      </c>
      <c r="F113" s="195"/>
      <c r="G113" s="109"/>
      <c r="H113" s="192"/>
      <c r="I113" s="110"/>
      <c r="J113" s="145">
        <v>1</v>
      </c>
      <c r="K113" s="91">
        <v>0</v>
      </c>
      <c r="L113" s="91">
        <v>0</v>
      </c>
      <c r="M113" s="89">
        <f t="shared" si="2"/>
        <v>0</v>
      </c>
      <c r="N113" s="186"/>
      <c r="O113" s="90">
        <f t="shared" si="3"/>
        <v>1</v>
      </c>
      <c r="P113" s="106">
        <v>0</v>
      </c>
      <c r="Q113" s="106">
        <v>0</v>
      </c>
      <c r="R113" s="184"/>
      <c r="S113" s="184"/>
      <c r="T113" s="184"/>
      <c r="U113" s="184"/>
      <c r="V113" s="184"/>
      <c r="W113" s="184"/>
      <c r="X113" s="184"/>
      <c r="Y113" s="184"/>
      <c r="Z113" s="184"/>
      <c r="AA113" s="184"/>
      <c r="AB113" s="148"/>
      <c r="AC113" s="98"/>
      <c r="AD113" s="98"/>
    </row>
    <row r="114" spans="1:30" s="99" customFormat="1" ht="15" customHeight="1">
      <c r="A114" s="92" t="s">
        <v>183</v>
      </c>
      <c r="B114" s="131" t="s">
        <v>355</v>
      </c>
      <c r="C114" s="131" t="s">
        <v>359</v>
      </c>
      <c r="D114" s="113"/>
      <c r="E114" s="92">
        <v>1</v>
      </c>
      <c r="F114" s="195"/>
      <c r="G114" s="109"/>
      <c r="H114" s="192"/>
      <c r="I114" s="110"/>
      <c r="J114" s="145">
        <v>1</v>
      </c>
      <c r="K114" s="91">
        <v>0</v>
      </c>
      <c r="L114" s="91">
        <v>0</v>
      </c>
      <c r="M114" s="89">
        <f t="shared" si="2"/>
        <v>0</v>
      </c>
      <c r="N114" s="186"/>
      <c r="O114" s="90">
        <f t="shared" si="3"/>
        <v>1</v>
      </c>
      <c r="P114" s="106">
        <v>0</v>
      </c>
      <c r="Q114" s="106">
        <v>0</v>
      </c>
      <c r="R114" s="184"/>
      <c r="S114" s="184"/>
      <c r="T114" s="184"/>
      <c r="U114" s="184"/>
      <c r="V114" s="184"/>
      <c r="W114" s="184"/>
      <c r="X114" s="184"/>
      <c r="Y114" s="184"/>
      <c r="Z114" s="184"/>
      <c r="AA114" s="184"/>
      <c r="AB114" s="148"/>
      <c r="AC114" s="98"/>
      <c r="AD114" s="98"/>
    </row>
    <row r="115" spans="1:30" s="99" customFormat="1" ht="15" customHeight="1">
      <c r="A115" s="92" t="s">
        <v>183</v>
      </c>
      <c r="B115" s="131" t="s">
        <v>355</v>
      </c>
      <c r="C115" s="131" t="s">
        <v>360</v>
      </c>
      <c r="D115" s="113"/>
      <c r="E115" s="92">
        <v>2</v>
      </c>
      <c r="F115" s="195"/>
      <c r="G115" s="109"/>
      <c r="H115" s="192"/>
      <c r="I115" s="110"/>
      <c r="J115" s="145">
        <v>2</v>
      </c>
      <c r="K115" s="91">
        <v>0</v>
      </c>
      <c r="L115" s="91">
        <v>0</v>
      </c>
      <c r="M115" s="89">
        <f t="shared" si="2"/>
        <v>0</v>
      </c>
      <c r="N115" s="186"/>
      <c r="O115" s="90">
        <f t="shared" si="3"/>
        <v>2</v>
      </c>
      <c r="P115" s="106">
        <v>0</v>
      </c>
      <c r="Q115" s="106">
        <v>0</v>
      </c>
      <c r="R115" s="184"/>
      <c r="S115" s="184"/>
      <c r="T115" s="184"/>
      <c r="U115" s="184"/>
      <c r="V115" s="184"/>
      <c r="W115" s="184"/>
      <c r="X115" s="184"/>
      <c r="Y115" s="184"/>
      <c r="Z115" s="184"/>
      <c r="AA115" s="184"/>
      <c r="AB115" s="148"/>
      <c r="AC115" s="98"/>
      <c r="AD115" s="98"/>
    </row>
    <row r="116" spans="1:30" s="99" customFormat="1" ht="15" customHeight="1">
      <c r="A116" s="117" t="s">
        <v>183</v>
      </c>
      <c r="B116" s="131" t="s">
        <v>361</v>
      </c>
      <c r="C116" s="131" t="s">
        <v>362</v>
      </c>
      <c r="D116" s="92"/>
      <c r="E116" s="92">
        <v>1</v>
      </c>
      <c r="F116" s="195"/>
      <c r="G116" s="106"/>
      <c r="H116" s="191"/>
      <c r="I116" s="94"/>
      <c r="J116" s="145">
        <v>1</v>
      </c>
      <c r="K116" s="91">
        <v>0</v>
      </c>
      <c r="L116" s="91">
        <v>0</v>
      </c>
      <c r="M116" s="89">
        <f t="shared" si="2"/>
        <v>0</v>
      </c>
      <c r="N116" s="186"/>
      <c r="O116" s="90">
        <f t="shared" si="3"/>
        <v>1</v>
      </c>
      <c r="P116" s="106">
        <v>0</v>
      </c>
      <c r="Q116" s="106">
        <v>0</v>
      </c>
      <c r="R116" s="184"/>
      <c r="S116" s="184"/>
      <c r="T116" s="184"/>
      <c r="U116" s="184"/>
      <c r="V116" s="184"/>
      <c r="W116" s="184"/>
      <c r="X116" s="184"/>
      <c r="Y116" s="184"/>
      <c r="Z116" s="184"/>
      <c r="AA116" s="184"/>
      <c r="AB116" s="148"/>
      <c r="AC116" s="98"/>
      <c r="AD116" s="98"/>
    </row>
    <row r="117" spans="1:30" s="99" customFormat="1" ht="15" customHeight="1">
      <c r="A117" s="117" t="s">
        <v>183</v>
      </c>
      <c r="B117" s="131" t="s">
        <v>361</v>
      </c>
      <c r="C117" s="131" t="s">
        <v>363</v>
      </c>
      <c r="D117" s="92"/>
      <c r="E117" s="92">
        <v>1</v>
      </c>
      <c r="F117" s="195"/>
      <c r="G117" s="106"/>
      <c r="H117" s="191"/>
      <c r="I117" s="94"/>
      <c r="J117" s="145">
        <v>1</v>
      </c>
      <c r="K117" s="91">
        <v>0</v>
      </c>
      <c r="L117" s="91">
        <v>0</v>
      </c>
      <c r="M117" s="89">
        <f t="shared" si="2"/>
        <v>0</v>
      </c>
      <c r="N117" s="186"/>
      <c r="O117" s="90">
        <f t="shared" si="3"/>
        <v>1</v>
      </c>
      <c r="P117" s="106">
        <v>0</v>
      </c>
      <c r="Q117" s="106">
        <v>0</v>
      </c>
      <c r="R117" s="184"/>
      <c r="S117" s="184"/>
      <c r="T117" s="184"/>
      <c r="U117" s="184"/>
      <c r="V117" s="184"/>
      <c r="W117" s="184"/>
      <c r="X117" s="184"/>
      <c r="Y117" s="184"/>
      <c r="Z117" s="184"/>
      <c r="AA117" s="184"/>
      <c r="AB117" s="148"/>
      <c r="AC117" s="98"/>
      <c r="AD117" s="98"/>
    </row>
    <row r="118" spans="1:30" s="99" customFormat="1" ht="15" customHeight="1">
      <c r="A118" s="117" t="s">
        <v>183</v>
      </c>
      <c r="B118" s="131" t="s">
        <v>361</v>
      </c>
      <c r="C118" s="131" t="s">
        <v>364</v>
      </c>
      <c r="D118" s="92"/>
      <c r="E118" s="92">
        <v>1</v>
      </c>
      <c r="F118" s="195"/>
      <c r="G118" s="106"/>
      <c r="H118" s="191"/>
      <c r="I118" s="94"/>
      <c r="J118" s="145">
        <v>1</v>
      </c>
      <c r="K118" s="91">
        <v>0</v>
      </c>
      <c r="L118" s="91">
        <v>0</v>
      </c>
      <c r="M118" s="89">
        <f t="shared" si="2"/>
        <v>0</v>
      </c>
      <c r="N118" s="186"/>
      <c r="O118" s="90">
        <f t="shared" si="3"/>
        <v>1</v>
      </c>
      <c r="P118" s="106">
        <v>0</v>
      </c>
      <c r="Q118" s="106">
        <v>0</v>
      </c>
      <c r="R118" s="184"/>
      <c r="S118" s="184"/>
      <c r="T118" s="184"/>
      <c r="U118" s="184"/>
      <c r="V118" s="184"/>
      <c r="W118" s="184"/>
      <c r="X118" s="184"/>
      <c r="Y118" s="184"/>
      <c r="Z118" s="184"/>
      <c r="AA118" s="184"/>
      <c r="AB118" s="148"/>
      <c r="AC118" s="98"/>
      <c r="AD118" s="98"/>
    </row>
    <row r="119" spans="1:30" s="99" customFormat="1" ht="15" customHeight="1">
      <c r="A119" s="117" t="s">
        <v>183</v>
      </c>
      <c r="B119" s="131" t="s">
        <v>361</v>
      </c>
      <c r="C119" s="131" t="s">
        <v>365</v>
      </c>
      <c r="D119" s="92"/>
      <c r="E119" s="92">
        <v>1</v>
      </c>
      <c r="F119" s="195"/>
      <c r="G119" s="106"/>
      <c r="H119" s="191"/>
      <c r="I119" s="94"/>
      <c r="J119" s="145">
        <v>1</v>
      </c>
      <c r="K119" s="91">
        <v>0</v>
      </c>
      <c r="L119" s="91">
        <v>0</v>
      </c>
      <c r="M119" s="89">
        <f t="shared" si="2"/>
        <v>0</v>
      </c>
      <c r="N119" s="186"/>
      <c r="O119" s="90">
        <f t="shared" si="3"/>
        <v>1</v>
      </c>
      <c r="P119" s="106">
        <v>0</v>
      </c>
      <c r="Q119" s="106">
        <v>0</v>
      </c>
      <c r="R119" s="184"/>
      <c r="S119" s="184"/>
      <c r="T119" s="184"/>
      <c r="U119" s="184"/>
      <c r="V119" s="184"/>
      <c r="W119" s="184"/>
      <c r="X119" s="184"/>
      <c r="Y119" s="184"/>
      <c r="Z119" s="184"/>
      <c r="AA119" s="184"/>
      <c r="AB119" s="148"/>
      <c r="AC119" s="98"/>
      <c r="AD119" s="98"/>
    </row>
    <row r="120" spans="1:30" s="99" customFormat="1" ht="15" customHeight="1">
      <c r="A120" s="117" t="s">
        <v>183</v>
      </c>
      <c r="B120" s="131" t="s">
        <v>366</v>
      </c>
      <c r="C120" s="131" t="s">
        <v>367</v>
      </c>
      <c r="D120" s="92"/>
      <c r="E120" s="92">
        <v>2</v>
      </c>
      <c r="F120" s="195"/>
      <c r="G120" s="106"/>
      <c r="H120" s="191"/>
      <c r="I120" s="94"/>
      <c r="J120" s="145">
        <v>2</v>
      </c>
      <c r="K120" s="91">
        <v>0</v>
      </c>
      <c r="L120" s="91">
        <v>0</v>
      </c>
      <c r="M120" s="89">
        <f t="shared" si="2"/>
        <v>0</v>
      </c>
      <c r="N120" s="186"/>
      <c r="O120" s="90">
        <f t="shared" si="3"/>
        <v>2</v>
      </c>
      <c r="P120" s="106">
        <v>0</v>
      </c>
      <c r="Q120" s="106">
        <v>0</v>
      </c>
      <c r="R120" s="184"/>
      <c r="S120" s="184"/>
      <c r="T120" s="184"/>
      <c r="U120" s="184"/>
      <c r="V120" s="184"/>
      <c r="W120" s="184"/>
      <c r="X120" s="184"/>
      <c r="Y120" s="184"/>
      <c r="Z120" s="184"/>
      <c r="AA120" s="184"/>
      <c r="AB120" s="148"/>
      <c r="AC120" s="98"/>
      <c r="AD120" s="98"/>
    </row>
    <row r="121" spans="1:30" s="99" customFormat="1" ht="15" customHeight="1">
      <c r="A121" s="117" t="s">
        <v>183</v>
      </c>
      <c r="B121" s="131" t="s">
        <v>366</v>
      </c>
      <c r="C121" s="131" t="s">
        <v>368</v>
      </c>
      <c r="D121" s="92"/>
      <c r="E121" s="92">
        <v>1</v>
      </c>
      <c r="F121" s="195"/>
      <c r="G121" s="106"/>
      <c r="H121" s="191"/>
      <c r="I121" s="94"/>
      <c r="J121" s="145">
        <v>1</v>
      </c>
      <c r="K121" s="91">
        <v>0</v>
      </c>
      <c r="L121" s="91">
        <v>0</v>
      </c>
      <c r="M121" s="89">
        <f t="shared" si="2"/>
        <v>0</v>
      </c>
      <c r="N121" s="186"/>
      <c r="O121" s="90">
        <f t="shared" si="3"/>
        <v>1</v>
      </c>
      <c r="P121" s="106">
        <v>0</v>
      </c>
      <c r="Q121" s="106">
        <v>0</v>
      </c>
      <c r="R121" s="184"/>
      <c r="S121" s="184"/>
      <c r="T121" s="184"/>
      <c r="U121" s="184"/>
      <c r="V121" s="184"/>
      <c r="W121" s="184"/>
      <c r="X121" s="184"/>
      <c r="Y121" s="184"/>
      <c r="Z121" s="184"/>
      <c r="AA121" s="184"/>
      <c r="AB121" s="148"/>
      <c r="AC121" s="98"/>
      <c r="AD121" s="98"/>
    </row>
    <row r="122" spans="1:30" s="99" customFormat="1" ht="15" customHeight="1">
      <c r="A122" s="117" t="s">
        <v>183</v>
      </c>
      <c r="B122" s="131" t="s">
        <v>366</v>
      </c>
      <c r="C122" s="131" t="s">
        <v>369</v>
      </c>
      <c r="D122" s="92"/>
      <c r="E122" s="92">
        <v>4</v>
      </c>
      <c r="F122" s="195"/>
      <c r="G122" s="106"/>
      <c r="H122" s="191"/>
      <c r="I122" s="94"/>
      <c r="J122" s="145">
        <v>4</v>
      </c>
      <c r="K122" s="91">
        <v>0</v>
      </c>
      <c r="L122" s="91">
        <v>0</v>
      </c>
      <c r="M122" s="89">
        <f t="shared" si="2"/>
        <v>0</v>
      </c>
      <c r="N122" s="186"/>
      <c r="O122" s="90">
        <f t="shared" si="3"/>
        <v>4</v>
      </c>
      <c r="P122" s="106">
        <v>0</v>
      </c>
      <c r="Q122" s="106">
        <v>0</v>
      </c>
      <c r="R122" s="184"/>
      <c r="S122" s="184"/>
      <c r="T122" s="184"/>
      <c r="U122" s="184"/>
      <c r="V122" s="184"/>
      <c r="W122" s="184"/>
      <c r="X122" s="184"/>
      <c r="Y122" s="184"/>
      <c r="Z122" s="184"/>
      <c r="AA122" s="184"/>
      <c r="AB122" s="148"/>
      <c r="AC122" s="98"/>
      <c r="AD122" s="98"/>
    </row>
    <row r="123" spans="1:30" s="99" customFormat="1" ht="15" customHeight="1">
      <c r="A123" s="117" t="s">
        <v>183</v>
      </c>
      <c r="B123" s="131" t="s">
        <v>370</v>
      </c>
      <c r="C123" s="131" t="s">
        <v>371</v>
      </c>
      <c r="D123" s="92"/>
      <c r="E123" s="92">
        <v>2</v>
      </c>
      <c r="F123" s="195"/>
      <c r="G123" s="106"/>
      <c r="H123" s="191"/>
      <c r="I123" s="94"/>
      <c r="J123" s="145">
        <v>2</v>
      </c>
      <c r="K123" s="91">
        <v>0</v>
      </c>
      <c r="L123" s="91">
        <v>0</v>
      </c>
      <c r="M123" s="89">
        <f t="shared" si="2"/>
        <v>0</v>
      </c>
      <c r="N123" s="186"/>
      <c r="O123" s="90">
        <f t="shared" si="3"/>
        <v>2</v>
      </c>
      <c r="P123" s="106">
        <v>0</v>
      </c>
      <c r="Q123" s="106">
        <v>0</v>
      </c>
      <c r="R123" s="184"/>
      <c r="S123" s="184"/>
      <c r="T123" s="184"/>
      <c r="U123" s="184"/>
      <c r="V123" s="184"/>
      <c r="W123" s="184"/>
      <c r="X123" s="184"/>
      <c r="Y123" s="184"/>
      <c r="Z123" s="184"/>
      <c r="AA123" s="184"/>
      <c r="AB123" s="148"/>
      <c r="AC123" s="98"/>
      <c r="AD123" s="98"/>
    </row>
    <row r="124" spans="1:30" s="99" customFormat="1" ht="15" customHeight="1">
      <c r="A124" s="117" t="s">
        <v>183</v>
      </c>
      <c r="B124" s="131" t="s">
        <v>370</v>
      </c>
      <c r="C124" s="131" t="s">
        <v>372</v>
      </c>
      <c r="D124" s="92"/>
      <c r="E124" s="92">
        <v>1</v>
      </c>
      <c r="F124" s="195"/>
      <c r="G124" s="106"/>
      <c r="H124" s="191"/>
      <c r="I124" s="94"/>
      <c r="J124" s="145">
        <v>1</v>
      </c>
      <c r="K124" s="91">
        <v>0</v>
      </c>
      <c r="L124" s="91">
        <v>0</v>
      </c>
      <c r="M124" s="89">
        <f t="shared" si="2"/>
        <v>0</v>
      </c>
      <c r="N124" s="186"/>
      <c r="O124" s="90">
        <f t="shared" si="3"/>
        <v>1</v>
      </c>
      <c r="P124" s="106">
        <v>0</v>
      </c>
      <c r="Q124" s="106">
        <v>0</v>
      </c>
      <c r="R124" s="184"/>
      <c r="S124" s="184"/>
      <c r="T124" s="184"/>
      <c r="U124" s="184"/>
      <c r="V124" s="184"/>
      <c r="W124" s="184"/>
      <c r="X124" s="184"/>
      <c r="Y124" s="184"/>
      <c r="Z124" s="184"/>
      <c r="AA124" s="184"/>
      <c r="AB124" s="148"/>
      <c r="AC124" s="98"/>
      <c r="AD124" s="98"/>
    </row>
    <row r="125" spans="1:30" s="99" customFormat="1" ht="15" customHeight="1">
      <c r="A125" s="117" t="s">
        <v>183</v>
      </c>
      <c r="B125" s="131" t="s">
        <v>370</v>
      </c>
      <c r="C125" s="131" t="s">
        <v>373</v>
      </c>
      <c r="D125" s="92"/>
      <c r="E125" s="92">
        <v>1</v>
      </c>
      <c r="F125" s="195"/>
      <c r="G125" s="106"/>
      <c r="H125" s="191"/>
      <c r="I125" s="94"/>
      <c r="J125" s="145">
        <v>1</v>
      </c>
      <c r="K125" s="91">
        <v>0</v>
      </c>
      <c r="L125" s="91">
        <v>0</v>
      </c>
      <c r="M125" s="89">
        <f t="shared" si="2"/>
        <v>0</v>
      </c>
      <c r="N125" s="186"/>
      <c r="O125" s="90">
        <f t="shared" si="3"/>
        <v>1</v>
      </c>
      <c r="P125" s="106">
        <v>0</v>
      </c>
      <c r="Q125" s="106">
        <v>0</v>
      </c>
      <c r="R125" s="184"/>
      <c r="S125" s="184"/>
      <c r="T125" s="184"/>
      <c r="U125" s="184"/>
      <c r="V125" s="184"/>
      <c r="W125" s="184"/>
      <c r="X125" s="184"/>
      <c r="Y125" s="184"/>
      <c r="Z125" s="184"/>
      <c r="AA125" s="184"/>
      <c r="AB125" s="148"/>
      <c r="AC125" s="98"/>
      <c r="AD125" s="98"/>
    </row>
    <row r="126" spans="1:30" s="99" customFormat="1" ht="15" customHeight="1">
      <c r="A126" s="117" t="s">
        <v>183</v>
      </c>
      <c r="B126" s="131" t="s">
        <v>370</v>
      </c>
      <c r="C126" s="131" t="s">
        <v>374</v>
      </c>
      <c r="D126" s="92"/>
      <c r="E126" s="92">
        <v>1</v>
      </c>
      <c r="F126" s="195"/>
      <c r="G126" s="106"/>
      <c r="H126" s="191"/>
      <c r="I126" s="94"/>
      <c r="J126" s="145">
        <v>1</v>
      </c>
      <c r="K126" s="91">
        <v>0</v>
      </c>
      <c r="L126" s="91">
        <v>0</v>
      </c>
      <c r="M126" s="89">
        <f t="shared" si="2"/>
        <v>0</v>
      </c>
      <c r="N126" s="186"/>
      <c r="O126" s="90">
        <f t="shared" si="3"/>
        <v>1</v>
      </c>
      <c r="P126" s="106">
        <v>0</v>
      </c>
      <c r="Q126" s="106">
        <v>0</v>
      </c>
      <c r="R126" s="184"/>
      <c r="S126" s="184"/>
      <c r="T126" s="184"/>
      <c r="U126" s="184"/>
      <c r="V126" s="184"/>
      <c r="W126" s="184"/>
      <c r="X126" s="184"/>
      <c r="Y126" s="184"/>
      <c r="Z126" s="184"/>
      <c r="AA126" s="184"/>
      <c r="AB126" s="148"/>
      <c r="AC126" s="98"/>
      <c r="AD126" s="98"/>
    </row>
    <row r="127" spans="1:30" s="99" customFormat="1" ht="15" customHeight="1">
      <c r="A127" s="117" t="s">
        <v>183</v>
      </c>
      <c r="B127" s="131" t="s">
        <v>375</v>
      </c>
      <c r="C127" s="131" t="s">
        <v>279</v>
      </c>
      <c r="D127" s="92" t="s">
        <v>184</v>
      </c>
      <c r="E127" s="92">
        <v>27</v>
      </c>
      <c r="F127" s="195"/>
      <c r="G127" s="107">
        <v>81.33</v>
      </c>
      <c r="H127" s="191"/>
      <c r="I127" s="94">
        <v>87.836399999999998</v>
      </c>
      <c r="J127" s="145">
        <v>27</v>
      </c>
      <c r="K127" s="91">
        <v>0</v>
      </c>
      <c r="L127" s="91">
        <v>0</v>
      </c>
      <c r="M127" s="89">
        <f t="shared" si="2"/>
        <v>0</v>
      </c>
      <c r="N127" s="186"/>
      <c r="O127" s="90">
        <f t="shared" si="3"/>
        <v>27</v>
      </c>
      <c r="P127" s="106">
        <v>0</v>
      </c>
      <c r="Q127" s="106">
        <v>0</v>
      </c>
      <c r="R127" s="184"/>
      <c r="S127" s="184"/>
      <c r="T127" s="184"/>
      <c r="U127" s="184"/>
      <c r="V127" s="184"/>
      <c r="W127" s="184"/>
      <c r="X127" s="184"/>
      <c r="Y127" s="184"/>
      <c r="Z127" s="184"/>
      <c r="AA127" s="184"/>
      <c r="AB127" s="148"/>
      <c r="AC127" s="98"/>
      <c r="AD127" s="98"/>
    </row>
    <row r="128" spans="1:30" s="99" customFormat="1" ht="15" customHeight="1">
      <c r="A128" s="117" t="s">
        <v>183</v>
      </c>
      <c r="B128" s="131" t="s">
        <v>376</v>
      </c>
      <c r="C128" s="131" t="s">
        <v>277</v>
      </c>
      <c r="D128" s="92" t="s">
        <v>377</v>
      </c>
      <c r="E128" s="92">
        <v>30</v>
      </c>
      <c r="F128" s="195"/>
      <c r="G128" s="107">
        <v>15.71</v>
      </c>
      <c r="H128" s="191"/>
      <c r="I128" s="94">
        <v>16.966799999999999</v>
      </c>
      <c r="J128" s="145">
        <v>30</v>
      </c>
      <c r="K128" s="91">
        <v>0</v>
      </c>
      <c r="L128" s="91">
        <v>0</v>
      </c>
      <c r="M128" s="89">
        <f t="shared" si="2"/>
        <v>0</v>
      </c>
      <c r="N128" s="186"/>
      <c r="O128" s="90">
        <f t="shared" si="3"/>
        <v>30</v>
      </c>
      <c r="P128" s="106">
        <v>0</v>
      </c>
      <c r="Q128" s="106">
        <v>0</v>
      </c>
      <c r="R128" s="184"/>
      <c r="S128" s="184"/>
      <c r="T128" s="184"/>
      <c r="U128" s="184"/>
      <c r="V128" s="184"/>
      <c r="W128" s="184"/>
      <c r="X128" s="184"/>
      <c r="Y128" s="184"/>
      <c r="Z128" s="184"/>
      <c r="AA128" s="184"/>
      <c r="AB128" s="148"/>
      <c r="AC128" s="98"/>
      <c r="AD128" s="98"/>
    </row>
    <row r="129" spans="1:30" s="99" customFormat="1" ht="15" customHeight="1">
      <c r="A129" s="92" t="s">
        <v>183</v>
      </c>
      <c r="B129" s="131" t="s">
        <v>378</v>
      </c>
      <c r="C129" s="131" t="s">
        <v>379</v>
      </c>
      <c r="D129" s="133"/>
      <c r="E129" s="113">
        <v>13</v>
      </c>
      <c r="F129" s="195"/>
      <c r="G129" s="115"/>
      <c r="H129" s="193"/>
      <c r="I129" s="116"/>
      <c r="J129" s="145">
        <v>10</v>
      </c>
      <c r="K129" s="91">
        <v>0</v>
      </c>
      <c r="L129" s="91">
        <v>0</v>
      </c>
      <c r="M129" s="89">
        <f t="shared" si="2"/>
        <v>0</v>
      </c>
      <c r="N129" s="186"/>
      <c r="O129" s="90">
        <f t="shared" si="3"/>
        <v>13</v>
      </c>
      <c r="P129" s="106">
        <v>0</v>
      </c>
      <c r="Q129" s="106">
        <v>0</v>
      </c>
      <c r="R129" s="184"/>
      <c r="S129" s="184"/>
      <c r="T129" s="184"/>
      <c r="U129" s="184"/>
      <c r="V129" s="184"/>
      <c r="W129" s="184"/>
      <c r="X129" s="184"/>
      <c r="Y129" s="184"/>
      <c r="Z129" s="184"/>
      <c r="AA129" s="184"/>
      <c r="AB129" s="148"/>
      <c r="AC129" s="98"/>
      <c r="AD129" s="98"/>
    </row>
    <row r="130" spans="1:30" s="99" customFormat="1" ht="15" customHeight="1">
      <c r="A130" s="117" t="s">
        <v>183</v>
      </c>
      <c r="B130" s="131" t="s">
        <v>378</v>
      </c>
      <c r="C130" s="131" t="s">
        <v>380</v>
      </c>
      <c r="D130" s="92" t="s">
        <v>377</v>
      </c>
      <c r="E130" s="92">
        <v>10</v>
      </c>
      <c r="F130" s="195"/>
      <c r="G130" s="107">
        <v>7.66</v>
      </c>
      <c r="H130" s="191"/>
      <c r="I130" s="94">
        <v>8.2728000000000002</v>
      </c>
      <c r="J130" s="145">
        <v>10</v>
      </c>
      <c r="K130" s="91">
        <v>0</v>
      </c>
      <c r="L130" s="91">
        <v>0</v>
      </c>
      <c r="M130" s="89">
        <f t="shared" si="2"/>
        <v>0</v>
      </c>
      <c r="N130" s="186"/>
      <c r="O130" s="90">
        <f t="shared" si="3"/>
        <v>10</v>
      </c>
      <c r="P130" s="106">
        <v>0</v>
      </c>
      <c r="Q130" s="106">
        <v>0</v>
      </c>
      <c r="R130" s="184"/>
      <c r="S130" s="184"/>
      <c r="T130" s="184"/>
      <c r="U130" s="184"/>
      <c r="V130" s="184"/>
      <c r="W130" s="184"/>
      <c r="X130" s="184"/>
      <c r="Y130" s="184"/>
      <c r="Z130" s="184"/>
      <c r="AA130" s="184"/>
      <c r="AB130" s="148"/>
      <c r="AC130" s="98"/>
      <c r="AD130" s="98"/>
    </row>
    <row r="131" spans="1:30" s="100" customFormat="1" ht="15" customHeight="1">
      <c r="A131" s="117" t="s">
        <v>183</v>
      </c>
      <c r="B131" s="131" t="s">
        <v>378</v>
      </c>
      <c r="C131" s="131" t="s">
        <v>381</v>
      </c>
      <c r="D131" s="92"/>
      <c r="E131" s="92">
        <v>1</v>
      </c>
      <c r="F131" s="195"/>
      <c r="G131" s="106"/>
      <c r="H131" s="191"/>
      <c r="I131" s="94"/>
      <c r="J131" s="129">
        <v>1</v>
      </c>
      <c r="K131" s="91">
        <v>0</v>
      </c>
      <c r="L131" s="91">
        <v>0</v>
      </c>
      <c r="M131" s="89">
        <f t="shared" ref="M131:M162" si="4">K131*L131*12/100000</f>
        <v>0</v>
      </c>
      <c r="N131" s="187"/>
      <c r="O131" s="90">
        <f t="shared" ref="O131:O162" si="5">E131-K131</f>
        <v>1</v>
      </c>
      <c r="P131" s="106">
        <v>0</v>
      </c>
      <c r="Q131" s="106">
        <v>0</v>
      </c>
      <c r="R131" s="108"/>
      <c r="S131" s="108"/>
      <c r="T131" s="108"/>
      <c r="U131" s="108"/>
      <c r="V131" s="108"/>
      <c r="W131" s="108"/>
      <c r="X131" s="108"/>
      <c r="Y131" s="108"/>
      <c r="Z131" s="108"/>
      <c r="AA131" s="108"/>
      <c r="AB131" s="108"/>
      <c r="AC131" s="98"/>
      <c r="AD131" s="98"/>
    </row>
    <row r="132" spans="1:30" s="100" customFormat="1" ht="15" customHeight="1">
      <c r="A132" s="117" t="s">
        <v>183</v>
      </c>
      <c r="B132" s="131" t="s">
        <v>382</v>
      </c>
      <c r="C132" s="131" t="s">
        <v>383</v>
      </c>
      <c r="D132" s="92"/>
      <c r="E132" s="92">
        <v>1</v>
      </c>
      <c r="F132" s="195">
        <v>216.8</v>
      </c>
      <c r="G132" s="106"/>
      <c r="H132" s="191">
        <v>252</v>
      </c>
      <c r="I132" s="94"/>
      <c r="J132" s="129">
        <v>1</v>
      </c>
      <c r="K132" s="91">
        <v>0</v>
      </c>
      <c r="L132" s="91">
        <v>0</v>
      </c>
      <c r="M132" s="89">
        <f t="shared" si="4"/>
        <v>0</v>
      </c>
      <c r="N132" s="187"/>
      <c r="O132" s="90">
        <f t="shared" si="5"/>
        <v>1</v>
      </c>
      <c r="P132" s="106">
        <v>0</v>
      </c>
      <c r="Q132" s="106">
        <v>0</v>
      </c>
      <c r="R132" s="108"/>
      <c r="S132" s="108"/>
      <c r="T132" s="108"/>
      <c r="U132" s="108"/>
      <c r="V132" s="108"/>
      <c r="W132" s="108"/>
      <c r="X132" s="108"/>
      <c r="Y132" s="108"/>
      <c r="Z132" s="108"/>
      <c r="AA132" s="108"/>
      <c r="AB132" s="108"/>
    </row>
    <row r="133" spans="1:30" s="100" customFormat="1" ht="15" customHeight="1">
      <c r="A133" s="117" t="s">
        <v>183</v>
      </c>
      <c r="B133" s="131" t="s">
        <v>382</v>
      </c>
      <c r="C133" s="131" t="s">
        <v>384</v>
      </c>
      <c r="D133" s="92"/>
      <c r="E133" s="92">
        <v>1</v>
      </c>
      <c r="F133" s="195"/>
      <c r="G133" s="106"/>
      <c r="H133" s="191"/>
      <c r="I133" s="94"/>
      <c r="J133" s="129">
        <v>1</v>
      </c>
      <c r="K133" s="91">
        <v>0</v>
      </c>
      <c r="L133" s="91">
        <v>0</v>
      </c>
      <c r="M133" s="89">
        <f t="shared" si="4"/>
        <v>0</v>
      </c>
      <c r="N133" s="187"/>
      <c r="O133" s="90">
        <f t="shared" si="5"/>
        <v>1</v>
      </c>
      <c r="P133" s="106">
        <v>0</v>
      </c>
      <c r="Q133" s="106">
        <v>0</v>
      </c>
      <c r="R133" s="108"/>
      <c r="S133" s="108"/>
      <c r="T133" s="108"/>
      <c r="U133" s="108"/>
      <c r="V133" s="108"/>
      <c r="W133" s="108"/>
      <c r="X133" s="108"/>
      <c r="Y133" s="108"/>
      <c r="Z133" s="108"/>
      <c r="AA133" s="108"/>
      <c r="AB133" s="108"/>
    </row>
    <row r="134" spans="1:30" s="100" customFormat="1" ht="15" customHeight="1">
      <c r="A134" s="117" t="s">
        <v>183</v>
      </c>
      <c r="B134" s="131" t="s">
        <v>382</v>
      </c>
      <c r="C134" s="131" t="s">
        <v>385</v>
      </c>
      <c r="D134" s="92"/>
      <c r="E134" s="92">
        <v>1</v>
      </c>
      <c r="F134" s="195"/>
      <c r="G134" s="106"/>
      <c r="H134" s="191"/>
      <c r="I134" s="94"/>
      <c r="J134" s="129">
        <v>1</v>
      </c>
      <c r="K134" s="91">
        <v>0</v>
      </c>
      <c r="L134" s="91">
        <v>0</v>
      </c>
      <c r="M134" s="89">
        <f t="shared" si="4"/>
        <v>0</v>
      </c>
      <c r="N134" s="187"/>
      <c r="O134" s="90">
        <f t="shared" si="5"/>
        <v>1</v>
      </c>
      <c r="P134" s="106">
        <v>0</v>
      </c>
      <c r="Q134" s="106">
        <v>0</v>
      </c>
      <c r="R134" s="108"/>
      <c r="S134" s="108"/>
      <c r="T134" s="108"/>
      <c r="U134" s="108"/>
      <c r="V134" s="108"/>
      <c r="W134" s="108"/>
      <c r="X134" s="108"/>
      <c r="Y134" s="108"/>
      <c r="Z134" s="108"/>
      <c r="AA134" s="108"/>
      <c r="AB134" s="108"/>
    </row>
    <row r="135" spans="1:30" s="100" customFormat="1" ht="15" customHeight="1">
      <c r="A135" s="117" t="s">
        <v>183</v>
      </c>
      <c r="B135" s="131" t="s">
        <v>382</v>
      </c>
      <c r="C135" s="131" t="s">
        <v>386</v>
      </c>
      <c r="D135" s="92"/>
      <c r="E135" s="92">
        <v>1</v>
      </c>
      <c r="F135" s="195"/>
      <c r="G135" s="106"/>
      <c r="H135" s="191"/>
      <c r="I135" s="94"/>
      <c r="J135" s="129">
        <v>1</v>
      </c>
      <c r="K135" s="91">
        <v>0</v>
      </c>
      <c r="L135" s="91">
        <v>0</v>
      </c>
      <c r="M135" s="89">
        <f t="shared" si="4"/>
        <v>0</v>
      </c>
      <c r="N135" s="187"/>
      <c r="O135" s="90">
        <f t="shared" si="5"/>
        <v>1</v>
      </c>
      <c r="P135" s="106">
        <v>0</v>
      </c>
      <c r="Q135" s="106">
        <v>0</v>
      </c>
      <c r="R135" s="108"/>
      <c r="S135" s="108"/>
      <c r="T135" s="108"/>
      <c r="U135" s="108"/>
      <c r="V135" s="108"/>
      <c r="W135" s="108"/>
      <c r="X135" s="108"/>
      <c r="Y135" s="108"/>
      <c r="Z135" s="108"/>
      <c r="AA135" s="108"/>
      <c r="AB135" s="108"/>
    </row>
    <row r="136" spans="1:30" s="100" customFormat="1" ht="15" customHeight="1">
      <c r="A136" s="117" t="s">
        <v>183</v>
      </c>
      <c r="B136" s="131" t="s">
        <v>382</v>
      </c>
      <c r="C136" s="131" t="s">
        <v>387</v>
      </c>
      <c r="D136" s="92"/>
      <c r="E136" s="92">
        <v>3</v>
      </c>
      <c r="F136" s="195"/>
      <c r="G136" s="106"/>
      <c r="H136" s="191"/>
      <c r="I136" s="94"/>
      <c r="J136" s="129">
        <v>3</v>
      </c>
      <c r="K136" s="91">
        <v>0</v>
      </c>
      <c r="L136" s="91">
        <v>0</v>
      </c>
      <c r="M136" s="89">
        <f t="shared" si="4"/>
        <v>0</v>
      </c>
      <c r="N136" s="187"/>
      <c r="O136" s="90">
        <f t="shared" si="5"/>
        <v>3</v>
      </c>
      <c r="P136" s="106">
        <v>0</v>
      </c>
      <c r="Q136" s="106">
        <v>0</v>
      </c>
      <c r="R136" s="108"/>
      <c r="S136" s="108"/>
      <c r="T136" s="108"/>
      <c r="U136" s="108"/>
      <c r="V136" s="108"/>
      <c r="W136" s="108"/>
      <c r="X136" s="108"/>
      <c r="Y136" s="108"/>
      <c r="Z136" s="108"/>
      <c r="AA136" s="108"/>
      <c r="AB136" s="108"/>
    </row>
    <row r="137" spans="1:30" s="100" customFormat="1" ht="15" customHeight="1">
      <c r="A137" s="117" t="s">
        <v>183</v>
      </c>
      <c r="B137" s="131" t="s">
        <v>382</v>
      </c>
      <c r="C137" s="131" t="s">
        <v>388</v>
      </c>
      <c r="D137" s="92"/>
      <c r="E137" s="92">
        <v>1</v>
      </c>
      <c r="F137" s="195"/>
      <c r="G137" s="106"/>
      <c r="H137" s="191"/>
      <c r="I137" s="94"/>
      <c r="J137" s="129">
        <v>1</v>
      </c>
      <c r="K137" s="91">
        <v>0</v>
      </c>
      <c r="L137" s="91">
        <v>0</v>
      </c>
      <c r="M137" s="89">
        <f t="shared" si="4"/>
        <v>0</v>
      </c>
      <c r="N137" s="187"/>
      <c r="O137" s="90">
        <f t="shared" si="5"/>
        <v>1</v>
      </c>
      <c r="P137" s="106">
        <v>0</v>
      </c>
      <c r="Q137" s="106">
        <v>0</v>
      </c>
      <c r="R137" s="108"/>
      <c r="S137" s="108"/>
      <c r="T137" s="108"/>
      <c r="U137" s="108"/>
      <c r="V137" s="108"/>
      <c r="W137" s="108"/>
      <c r="X137" s="108"/>
      <c r="Y137" s="108"/>
      <c r="Z137" s="108"/>
      <c r="AA137" s="108"/>
      <c r="AB137" s="108"/>
    </row>
    <row r="138" spans="1:30" s="100" customFormat="1" ht="15" customHeight="1">
      <c r="A138" s="117" t="s">
        <v>183</v>
      </c>
      <c r="B138" s="131" t="s">
        <v>382</v>
      </c>
      <c r="C138" s="131" t="s">
        <v>389</v>
      </c>
      <c r="D138" s="92"/>
      <c r="E138" s="92">
        <v>1</v>
      </c>
      <c r="F138" s="195"/>
      <c r="G138" s="106"/>
      <c r="H138" s="191"/>
      <c r="I138" s="94"/>
      <c r="J138" s="129">
        <v>1</v>
      </c>
      <c r="K138" s="91">
        <v>0</v>
      </c>
      <c r="L138" s="91">
        <v>0</v>
      </c>
      <c r="M138" s="89">
        <f t="shared" si="4"/>
        <v>0</v>
      </c>
      <c r="N138" s="187"/>
      <c r="O138" s="90">
        <f t="shared" si="5"/>
        <v>1</v>
      </c>
      <c r="P138" s="106">
        <v>0</v>
      </c>
      <c r="Q138" s="106">
        <v>0</v>
      </c>
      <c r="R138" s="108"/>
      <c r="S138" s="108"/>
      <c r="T138" s="108"/>
      <c r="U138" s="108"/>
      <c r="V138" s="108"/>
      <c r="W138" s="108"/>
      <c r="X138" s="108"/>
      <c r="Y138" s="108"/>
      <c r="Z138" s="108"/>
      <c r="AA138" s="108"/>
      <c r="AB138" s="108"/>
    </row>
    <row r="139" spans="1:30" s="100" customFormat="1" ht="15" customHeight="1">
      <c r="A139" s="117" t="s">
        <v>183</v>
      </c>
      <c r="B139" s="131" t="s">
        <v>382</v>
      </c>
      <c r="C139" s="131" t="s">
        <v>390</v>
      </c>
      <c r="D139" s="92"/>
      <c r="E139" s="92">
        <v>1</v>
      </c>
      <c r="F139" s="195"/>
      <c r="G139" s="106"/>
      <c r="H139" s="191"/>
      <c r="I139" s="94"/>
      <c r="J139" s="129">
        <v>1</v>
      </c>
      <c r="K139" s="91">
        <v>0</v>
      </c>
      <c r="L139" s="91">
        <v>0</v>
      </c>
      <c r="M139" s="89">
        <f t="shared" si="4"/>
        <v>0</v>
      </c>
      <c r="N139" s="187"/>
      <c r="O139" s="90">
        <f t="shared" si="5"/>
        <v>1</v>
      </c>
      <c r="P139" s="106">
        <v>0</v>
      </c>
      <c r="Q139" s="106">
        <v>0</v>
      </c>
      <c r="R139" s="108"/>
      <c r="S139" s="108"/>
      <c r="T139" s="108"/>
      <c r="U139" s="108"/>
      <c r="V139" s="108"/>
      <c r="W139" s="108"/>
      <c r="X139" s="108"/>
      <c r="Y139" s="108"/>
      <c r="Z139" s="108"/>
      <c r="AA139" s="108"/>
      <c r="AB139" s="108"/>
    </row>
    <row r="140" spans="1:30" s="100" customFormat="1" ht="15" customHeight="1">
      <c r="A140" s="117" t="s">
        <v>183</v>
      </c>
      <c r="B140" s="131" t="s">
        <v>382</v>
      </c>
      <c r="C140" s="131" t="s">
        <v>391</v>
      </c>
      <c r="D140" s="92"/>
      <c r="E140" s="92">
        <v>1</v>
      </c>
      <c r="F140" s="195"/>
      <c r="G140" s="106"/>
      <c r="H140" s="191"/>
      <c r="I140" s="94"/>
      <c r="J140" s="129">
        <v>1</v>
      </c>
      <c r="K140" s="91">
        <v>0</v>
      </c>
      <c r="L140" s="91">
        <v>0</v>
      </c>
      <c r="M140" s="89">
        <f t="shared" si="4"/>
        <v>0</v>
      </c>
      <c r="N140" s="187"/>
      <c r="O140" s="90">
        <f t="shared" si="5"/>
        <v>1</v>
      </c>
      <c r="P140" s="106">
        <v>0</v>
      </c>
      <c r="Q140" s="106">
        <v>0</v>
      </c>
      <c r="R140" s="108"/>
      <c r="S140" s="108"/>
      <c r="T140" s="108"/>
      <c r="U140" s="108"/>
      <c r="V140" s="108"/>
      <c r="W140" s="108"/>
      <c r="X140" s="108"/>
      <c r="Y140" s="108"/>
      <c r="Z140" s="108"/>
      <c r="AA140" s="108"/>
      <c r="AB140" s="108"/>
    </row>
    <row r="141" spans="1:30" s="100" customFormat="1" ht="15" customHeight="1">
      <c r="A141" s="117" t="s">
        <v>183</v>
      </c>
      <c r="B141" s="131" t="s">
        <v>382</v>
      </c>
      <c r="C141" s="131" t="s">
        <v>392</v>
      </c>
      <c r="D141" s="92"/>
      <c r="E141" s="92">
        <v>1</v>
      </c>
      <c r="F141" s="195"/>
      <c r="G141" s="106"/>
      <c r="H141" s="191"/>
      <c r="I141" s="94"/>
      <c r="J141" s="129">
        <v>1</v>
      </c>
      <c r="K141" s="91">
        <v>0</v>
      </c>
      <c r="L141" s="91">
        <v>0</v>
      </c>
      <c r="M141" s="89">
        <f t="shared" si="4"/>
        <v>0</v>
      </c>
      <c r="N141" s="187"/>
      <c r="O141" s="90">
        <f t="shared" si="5"/>
        <v>1</v>
      </c>
      <c r="P141" s="106">
        <v>0</v>
      </c>
      <c r="Q141" s="106">
        <v>0</v>
      </c>
      <c r="R141" s="108"/>
      <c r="S141" s="108"/>
      <c r="T141" s="108"/>
      <c r="U141" s="108"/>
      <c r="V141" s="108"/>
      <c r="W141" s="108"/>
      <c r="X141" s="108"/>
      <c r="Y141" s="108"/>
      <c r="Z141" s="108"/>
      <c r="AA141" s="108"/>
      <c r="AB141" s="108"/>
    </row>
    <row r="142" spans="1:30" s="100" customFormat="1" ht="15" customHeight="1">
      <c r="A142" s="117" t="s">
        <v>183</v>
      </c>
      <c r="B142" s="131" t="s">
        <v>382</v>
      </c>
      <c r="C142" s="131" t="s">
        <v>393</v>
      </c>
      <c r="D142" s="92"/>
      <c r="E142" s="92">
        <v>1</v>
      </c>
      <c r="F142" s="195"/>
      <c r="G142" s="106"/>
      <c r="H142" s="191"/>
      <c r="I142" s="94"/>
      <c r="J142" s="129">
        <v>1</v>
      </c>
      <c r="K142" s="91">
        <v>0</v>
      </c>
      <c r="L142" s="91">
        <v>0</v>
      </c>
      <c r="M142" s="89">
        <f t="shared" si="4"/>
        <v>0</v>
      </c>
      <c r="N142" s="187"/>
      <c r="O142" s="90">
        <f t="shared" si="5"/>
        <v>1</v>
      </c>
      <c r="P142" s="106">
        <v>0</v>
      </c>
      <c r="Q142" s="106">
        <v>0</v>
      </c>
      <c r="R142" s="108"/>
      <c r="S142" s="108"/>
      <c r="T142" s="108"/>
      <c r="U142" s="108"/>
      <c r="V142" s="108"/>
      <c r="W142" s="108"/>
      <c r="X142" s="108"/>
      <c r="Y142" s="108"/>
      <c r="Z142" s="108"/>
      <c r="AA142" s="108"/>
      <c r="AB142" s="108"/>
    </row>
    <row r="143" spans="1:30" s="100" customFormat="1" ht="15" customHeight="1">
      <c r="A143" s="117" t="s">
        <v>183</v>
      </c>
      <c r="B143" s="131" t="s">
        <v>382</v>
      </c>
      <c r="C143" s="131" t="s">
        <v>394</v>
      </c>
      <c r="D143" s="92"/>
      <c r="E143" s="92">
        <v>1</v>
      </c>
      <c r="F143" s="195"/>
      <c r="G143" s="106"/>
      <c r="H143" s="191"/>
      <c r="I143" s="94"/>
      <c r="J143" s="129">
        <v>1</v>
      </c>
      <c r="K143" s="91">
        <v>0</v>
      </c>
      <c r="L143" s="91">
        <v>0</v>
      </c>
      <c r="M143" s="89">
        <f t="shared" si="4"/>
        <v>0</v>
      </c>
      <c r="N143" s="187"/>
      <c r="O143" s="90">
        <f t="shared" si="5"/>
        <v>1</v>
      </c>
      <c r="P143" s="106">
        <v>0</v>
      </c>
      <c r="Q143" s="106">
        <v>0</v>
      </c>
      <c r="R143" s="108"/>
      <c r="S143" s="108"/>
      <c r="T143" s="108"/>
      <c r="U143" s="108"/>
      <c r="V143" s="108"/>
      <c r="W143" s="108"/>
      <c r="X143" s="108"/>
      <c r="Y143" s="108"/>
      <c r="Z143" s="108"/>
      <c r="AA143" s="108"/>
      <c r="AB143" s="108"/>
    </row>
    <row r="144" spans="1:30" s="100" customFormat="1" ht="15" customHeight="1">
      <c r="A144" s="117" t="s">
        <v>183</v>
      </c>
      <c r="B144" s="131" t="s">
        <v>382</v>
      </c>
      <c r="C144" s="131" t="s">
        <v>395</v>
      </c>
      <c r="D144" s="92"/>
      <c r="E144" s="92">
        <v>1</v>
      </c>
      <c r="F144" s="195"/>
      <c r="G144" s="106"/>
      <c r="H144" s="191"/>
      <c r="I144" s="94"/>
      <c r="J144" s="129">
        <v>1</v>
      </c>
      <c r="K144" s="91">
        <v>0</v>
      </c>
      <c r="L144" s="91">
        <v>0</v>
      </c>
      <c r="M144" s="89">
        <f t="shared" si="4"/>
        <v>0</v>
      </c>
      <c r="N144" s="187"/>
      <c r="O144" s="90">
        <f t="shared" si="5"/>
        <v>1</v>
      </c>
      <c r="P144" s="106">
        <v>0</v>
      </c>
      <c r="Q144" s="106">
        <v>0</v>
      </c>
      <c r="R144" s="108"/>
      <c r="S144" s="108"/>
      <c r="T144" s="108"/>
      <c r="U144" s="108"/>
      <c r="V144" s="108"/>
      <c r="W144" s="108"/>
      <c r="X144" s="108"/>
      <c r="Y144" s="108"/>
      <c r="Z144" s="108"/>
      <c r="AA144" s="108"/>
      <c r="AB144" s="108"/>
    </row>
    <row r="145" spans="1:28" s="100" customFormat="1" ht="15" customHeight="1">
      <c r="A145" s="117" t="s">
        <v>183</v>
      </c>
      <c r="B145" s="131" t="s">
        <v>382</v>
      </c>
      <c r="C145" s="131" t="s">
        <v>396</v>
      </c>
      <c r="D145" s="92"/>
      <c r="E145" s="92">
        <v>1</v>
      </c>
      <c r="F145" s="195"/>
      <c r="G145" s="106"/>
      <c r="H145" s="191"/>
      <c r="I145" s="94"/>
      <c r="J145" s="129">
        <v>1</v>
      </c>
      <c r="K145" s="91">
        <v>0</v>
      </c>
      <c r="L145" s="91">
        <v>0</v>
      </c>
      <c r="M145" s="89">
        <f t="shared" si="4"/>
        <v>0</v>
      </c>
      <c r="N145" s="187"/>
      <c r="O145" s="90">
        <f t="shared" si="5"/>
        <v>1</v>
      </c>
      <c r="P145" s="106">
        <v>0</v>
      </c>
      <c r="Q145" s="106">
        <v>0</v>
      </c>
      <c r="R145" s="108"/>
      <c r="S145" s="108"/>
      <c r="T145" s="108"/>
      <c r="U145" s="108"/>
      <c r="V145" s="108"/>
      <c r="W145" s="108"/>
      <c r="X145" s="108"/>
      <c r="Y145" s="108"/>
      <c r="Z145" s="108"/>
      <c r="AA145" s="108"/>
      <c r="AB145" s="108"/>
    </row>
    <row r="146" spans="1:28" s="100" customFormat="1" ht="15" customHeight="1">
      <c r="A146" s="92" t="s">
        <v>183</v>
      </c>
      <c r="B146" s="131" t="s">
        <v>397</v>
      </c>
      <c r="C146" s="131" t="s">
        <v>595</v>
      </c>
      <c r="D146" s="131"/>
      <c r="E146" s="92">
        <v>1</v>
      </c>
      <c r="F146" s="195"/>
      <c r="G146" s="109"/>
      <c r="H146" s="192"/>
      <c r="I146" s="110"/>
      <c r="J146" s="129">
        <v>2</v>
      </c>
      <c r="K146" s="91">
        <v>0</v>
      </c>
      <c r="L146" s="91">
        <v>0</v>
      </c>
      <c r="M146" s="89">
        <f t="shared" si="4"/>
        <v>0</v>
      </c>
      <c r="N146" s="187"/>
      <c r="O146" s="90">
        <f t="shared" si="5"/>
        <v>1</v>
      </c>
      <c r="P146" s="106">
        <v>0</v>
      </c>
      <c r="Q146" s="106">
        <v>0</v>
      </c>
      <c r="R146" s="108"/>
      <c r="S146" s="108"/>
      <c r="T146" s="108"/>
      <c r="U146" s="108"/>
      <c r="V146" s="108"/>
      <c r="W146" s="108"/>
      <c r="X146" s="108"/>
      <c r="Y146" s="108"/>
      <c r="Z146" s="108"/>
      <c r="AA146" s="108"/>
      <c r="AB146" s="108"/>
    </row>
    <row r="147" spans="1:28" s="100" customFormat="1" ht="15" customHeight="1">
      <c r="A147" s="117" t="s">
        <v>183</v>
      </c>
      <c r="B147" s="131" t="s">
        <v>398</v>
      </c>
      <c r="C147" s="131" t="s">
        <v>399</v>
      </c>
      <c r="D147" s="92"/>
      <c r="E147" s="92">
        <v>1</v>
      </c>
      <c r="F147" s="195"/>
      <c r="G147" s="106"/>
      <c r="H147" s="191"/>
      <c r="I147" s="94"/>
      <c r="J147" s="129">
        <v>1</v>
      </c>
      <c r="K147" s="91">
        <v>0</v>
      </c>
      <c r="L147" s="91">
        <v>0</v>
      </c>
      <c r="M147" s="89">
        <f t="shared" si="4"/>
        <v>0</v>
      </c>
      <c r="N147" s="187"/>
      <c r="O147" s="90">
        <f t="shared" si="5"/>
        <v>1</v>
      </c>
      <c r="P147" s="106">
        <v>0</v>
      </c>
      <c r="Q147" s="106">
        <v>0</v>
      </c>
      <c r="R147" s="108"/>
      <c r="S147" s="108"/>
      <c r="T147" s="108"/>
      <c r="U147" s="108"/>
      <c r="V147" s="108"/>
      <c r="W147" s="108"/>
      <c r="X147" s="108"/>
      <c r="Y147" s="108"/>
      <c r="Z147" s="108"/>
      <c r="AA147" s="108"/>
      <c r="AB147" s="108"/>
    </row>
    <row r="148" spans="1:28" s="100" customFormat="1" ht="15" customHeight="1">
      <c r="A148" s="117" t="s">
        <v>183</v>
      </c>
      <c r="B148" s="131" t="s">
        <v>398</v>
      </c>
      <c r="C148" s="131" t="s">
        <v>400</v>
      </c>
      <c r="D148" s="92"/>
      <c r="E148" s="92">
        <v>1</v>
      </c>
      <c r="F148" s="195"/>
      <c r="G148" s="106"/>
      <c r="H148" s="191"/>
      <c r="I148" s="94"/>
      <c r="J148" s="129">
        <v>1</v>
      </c>
      <c r="K148" s="91">
        <v>0</v>
      </c>
      <c r="L148" s="91">
        <v>0</v>
      </c>
      <c r="M148" s="89">
        <f t="shared" si="4"/>
        <v>0</v>
      </c>
      <c r="N148" s="187"/>
      <c r="O148" s="90">
        <f t="shared" si="5"/>
        <v>1</v>
      </c>
      <c r="P148" s="106">
        <v>0</v>
      </c>
      <c r="Q148" s="106">
        <v>0</v>
      </c>
      <c r="R148" s="108"/>
      <c r="S148" s="108"/>
      <c r="T148" s="108"/>
      <c r="U148" s="108"/>
      <c r="V148" s="108"/>
      <c r="W148" s="108"/>
      <c r="X148" s="108"/>
      <c r="Y148" s="108"/>
      <c r="Z148" s="108"/>
      <c r="AA148" s="108"/>
      <c r="AB148" s="108"/>
    </row>
    <row r="149" spans="1:28" s="100" customFormat="1" ht="15" customHeight="1">
      <c r="A149" s="117" t="s">
        <v>183</v>
      </c>
      <c r="B149" s="131" t="s">
        <v>398</v>
      </c>
      <c r="C149" s="131" t="s">
        <v>401</v>
      </c>
      <c r="D149" s="92"/>
      <c r="E149" s="92">
        <v>1</v>
      </c>
      <c r="F149" s="195"/>
      <c r="G149" s="106"/>
      <c r="H149" s="191"/>
      <c r="I149" s="94"/>
      <c r="J149" s="129">
        <v>1</v>
      </c>
      <c r="K149" s="91">
        <v>0</v>
      </c>
      <c r="L149" s="91">
        <v>0</v>
      </c>
      <c r="M149" s="89">
        <f t="shared" si="4"/>
        <v>0</v>
      </c>
      <c r="N149" s="187"/>
      <c r="O149" s="90">
        <f t="shared" si="5"/>
        <v>1</v>
      </c>
      <c r="P149" s="106">
        <v>0</v>
      </c>
      <c r="Q149" s="106">
        <v>0</v>
      </c>
      <c r="R149" s="108"/>
      <c r="S149" s="108"/>
      <c r="T149" s="108"/>
      <c r="U149" s="108"/>
      <c r="V149" s="108"/>
      <c r="W149" s="108"/>
      <c r="X149" s="108"/>
      <c r="Y149" s="108"/>
      <c r="Z149" s="108"/>
      <c r="AA149" s="108"/>
      <c r="AB149" s="108"/>
    </row>
    <row r="150" spans="1:28" s="100" customFormat="1" ht="15" customHeight="1">
      <c r="A150" s="117" t="s">
        <v>183</v>
      </c>
      <c r="B150" s="131" t="s">
        <v>402</v>
      </c>
      <c r="C150" s="131" t="s">
        <v>403</v>
      </c>
      <c r="D150" s="92"/>
      <c r="E150" s="92">
        <v>1</v>
      </c>
      <c r="F150" s="195"/>
      <c r="G150" s="106"/>
      <c r="H150" s="191"/>
      <c r="I150" s="94"/>
      <c r="J150" s="129">
        <v>1</v>
      </c>
      <c r="K150" s="91">
        <v>0</v>
      </c>
      <c r="L150" s="91">
        <v>0</v>
      </c>
      <c r="M150" s="89">
        <f t="shared" si="4"/>
        <v>0</v>
      </c>
      <c r="N150" s="187"/>
      <c r="O150" s="90">
        <f t="shared" si="5"/>
        <v>1</v>
      </c>
      <c r="P150" s="106">
        <v>0</v>
      </c>
      <c r="Q150" s="106">
        <v>0</v>
      </c>
      <c r="R150" s="108"/>
      <c r="S150" s="108"/>
      <c r="T150" s="108"/>
      <c r="U150" s="108"/>
      <c r="V150" s="108"/>
      <c r="W150" s="108"/>
      <c r="X150" s="108"/>
      <c r="Y150" s="108"/>
      <c r="Z150" s="108"/>
      <c r="AA150" s="108"/>
      <c r="AB150" s="108"/>
    </row>
    <row r="151" spans="1:28" s="100" customFormat="1" ht="15" customHeight="1">
      <c r="A151" s="117" t="s">
        <v>183</v>
      </c>
      <c r="B151" s="131" t="s">
        <v>402</v>
      </c>
      <c r="C151" s="131" t="s">
        <v>404</v>
      </c>
      <c r="D151" s="92"/>
      <c r="E151" s="92">
        <v>13</v>
      </c>
      <c r="F151" s="195"/>
      <c r="G151" s="106"/>
      <c r="H151" s="191"/>
      <c r="I151" s="94"/>
      <c r="J151" s="129">
        <v>13</v>
      </c>
      <c r="K151" s="91">
        <v>0</v>
      </c>
      <c r="L151" s="91">
        <v>0</v>
      </c>
      <c r="M151" s="89">
        <f t="shared" si="4"/>
        <v>0</v>
      </c>
      <c r="N151" s="187"/>
      <c r="O151" s="90">
        <f t="shared" si="5"/>
        <v>13</v>
      </c>
      <c r="P151" s="106">
        <v>0</v>
      </c>
      <c r="Q151" s="106">
        <v>0</v>
      </c>
      <c r="R151" s="108"/>
      <c r="S151" s="108"/>
      <c r="T151" s="108"/>
      <c r="U151" s="108"/>
      <c r="V151" s="108"/>
      <c r="W151" s="108"/>
      <c r="X151" s="108"/>
      <c r="Y151" s="108"/>
      <c r="Z151" s="108"/>
      <c r="AA151" s="108"/>
      <c r="AB151" s="108"/>
    </row>
    <row r="152" spans="1:28" s="100" customFormat="1" ht="15" customHeight="1">
      <c r="A152" s="117" t="s">
        <v>183</v>
      </c>
      <c r="B152" s="131" t="s">
        <v>402</v>
      </c>
      <c r="C152" s="131" t="s">
        <v>405</v>
      </c>
      <c r="D152" s="92"/>
      <c r="E152" s="92">
        <v>1</v>
      </c>
      <c r="F152" s="195"/>
      <c r="G152" s="106"/>
      <c r="H152" s="191"/>
      <c r="I152" s="94"/>
      <c r="J152" s="129">
        <v>11</v>
      </c>
      <c r="K152" s="91">
        <v>0</v>
      </c>
      <c r="L152" s="91">
        <v>0</v>
      </c>
      <c r="M152" s="89">
        <f t="shared" si="4"/>
        <v>0</v>
      </c>
      <c r="N152" s="187"/>
      <c r="O152" s="90">
        <f t="shared" si="5"/>
        <v>1</v>
      </c>
      <c r="P152" s="106">
        <v>0</v>
      </c>
      <c r="Q152" s="106">
        <v>0</v>
      </c>
      <c r="R152" s="108"/>
      <c r="S152" s="108"/>
      <c r="T152" s="108"/>
      <c r="U152" s="108"/>
      <c r="V152" s="108"/>
      <c r="W152" s="108"/>
      <c r="X152" s="108"/>
      <c r="Y152" s="108"/>
      <c r="Z152" s="108"/>
      <c r="AA152" s="108"/>
      <c r="AB152" s="108"/>
    </row>
    <row r="153" spans="1:28" s="100" customFormat="1" ht="15" customHeight="1">
      <c r="A153" s="117" t="s">
        <v>183</v>
      </c>
      <c r="B153" s="131" t="s">
        <v>402</v>
      </c>
      <c r="C153" s="131" t="s">
        <v>184</v>
      </c>
      <c r="D153" s="92" t="s">
        <v>406</v>
      </c>
      <c r="E153" s="92">
        <v>3</v>
      </c>
      <c r="F153" s="195"/>
      <c r="G153" s="106">
        <v>5.76</v>
      </c>
      <c r="H153" s="191"/>
      <c r="I153" s="94">
        <v>6.2207999999999997</v>
      </c>
      <c r="J153" s="129">
        <v>3</v>
      </c>
      <c r="K153" s="91">
        <v>0</v>
      </c>
      <c r="L153" s="91">
        <v>0</v>
      </c>
      <c r="M153" s="89">
        <f t="shared" si="4"/>
        <v>0</v>
      </c>
      <c r="N153" s="187"/>
      <c r="O153" s="90">
        <f t="shared" si="5"/>
        <v>3</v>
      </c>
      <c r="P153" s="106">
        <v>0</v>
      </c>
      <c r="Q153" s="106">
        <v>0</v>
      </c>
      <c r="R153" s="108"/>
      <c r="S153" s="108"/>
      <c r="T153" s="108"/>
      <c r="U153" s="108"/>
      <c r="V153" s="108"/>
      <c r="W153" s="108"/>
      <c r="X153" s="108"/>
      <c r="Y153" s="108"/>
      <c r="Z153" s="108"/>
      <c r="AA153" s="108"/>
      <c r="AB153" s="108"/>
    </row>
    <row r="154" spans="1:28" s="100" customFormat="1" ht="15" customHeight="1">
      <c r="A154" s="117" t="s">
        <v>183</v>
      </c>
      <c r="B154" s="133" t="s">
        <v>402</v>
      </c>
      <c r="C154" s="133" t="s">
        <v>407</v>
      </c>
      <c r="D154" s="133"/>
      <c r="E154" s="113">
        <v>0</v>
      </c>
      <c r="F154" s="195"/>
      <c r="G154" s="114"/>
      <c r="H154" s="193"/>
      <c r="I154" s="116"/>
      <c r="J154" s="129">
        <v>3</v>
      </c>
      <c r="K154" s="91">
        <v>0</v>
      </c>
      <c r="L154" s="91">
        <v>0</v>
      </c>
      <c r="M154" s="89">
        <f t="shared" si="4"/>
        <v>0</v>
      </c>
      <c r="N154" s="187"/>
      <c r="O154" s="90">
        <f t="shared" si="5"/>
        <v>0</v>
      </c>
      <c r="P154" s="106">
        <v>0</v>
      </c>
      <c r="Q154" s="106">
        <v>0</v>
      </c>
      <c r="R154" s="108"/>
      <c r="S154" s="108"/>
      <c r="T154" s="108"/>
      <c r="U154" s="108"/>
      <c r="V154" s="108"/>
      <c r="W154" s="108"/>
      <c r="X154" s="108"/>
      <c r="Y154" s="108"/>
      <c r="Z154" s="108"/>
      <c r="AA154" s="108"/>
      <c r="AB154" s="108"/>
    </row>
    <row r="155" spans="1:28" s="100" customFormat="1" ht="15" customHeight="1">
      <c r="A155" s="117" t="s">
        <v>183</v>
      </c>
      <c r="B155" s="131" t="s">
        <v>408</v>
      </c>
      <c r="C155" s="131" t="s">
        <v>409</v>
      </c>
      <c r="D155" s="92"/>
      <c r="E155" s="92">
        <v>1</v>
      </c>
      <c r="F155" s="195"/>
      <c r="G155" s="106"/>
      <c r="H155" s="191"/>
      <c r="I155" s="94"/>
      <c r="J155" s="129">
        <v>1</v>
      </c>
      <c r="K155" s="91">
        <v>0</v>
      </c>
      <c r="L155" s="91">
        <v>0</v>
      </c>
      <c r="M155" s="89">
        <f t="shared" si="4"/>
        <v>0</v>
      </c>
      <c r="N155" s="187"/>
      <c r="O155" s="90">
        <f t="shared" si="5"/>
        <v>1</v>
      </c>
      <c r="P155" s="106">
        <v>0</v>
      </c>
      <c r="Q155" s="106">
        <v>0</v>
      </c>
      <c r="R155" s="108"/>
      <c r="S155" s="108"/>
      <c r="T155" s="108"/>
      <c r="U155" s="108"/>
      <c r="V155" s="108"/>
      <c r="W155" s="108"/>
      <c r="X155" s="108"/>
      <c r="Y155" s="108"/>
      <c r="Z155" s="108"/>
      <c r="AA155" s="108"/>
      <c r="AB155" s="108"/>
    </row>
    <row r="156" spans="1:28" s="100" customFormat="1" ht="15" customHeight="1">
      <c r="A156" s="117" t="s">
        <v>183</v>
      </c>
      <c r="B156" s="131" t="s">
        <v>408</v>
      </c>
      <c r="C156" s="131" t="s">
        <v>410</v>
      </c>
      <c r="D156" s="92"/>
      <c r="E156" s="92">
        <v>1</v>
      </c>
      <c r="F156" s="195"/>
      <c r="G156" s="106"/>
      <c r="H156" s="191"/>
      <c r="I156" s="94"/>
      <c r="J156" s="129">
        <v>1</v>
      </c>
      <c r="K156" s="91">
        <v>0</v>
      </c>
      <c r="L156" s="91">
        <v>0</v>
      </c>
      <c r="M156" s="89">
        <f t="shared" si="4"/>
        <v>0</v>
      </c>
      <c r="N156" s="187"/>
      <c r="O156" s="90">
        <f t="shared" si="5"/>
        <v>1</v>
      </c>
      <c r="P156" s="106">
        <v>0</v>
      </c>
      <c r="Q156" s="106">
        <v>0</v>
      </c>
      <c r="R156" s="108"/>
      <c r="S156" s="108"/>
      <c r="T156" s="108"/>
      <c r="U156" s="108"/>
      <c r="V156" s="108"/>
      <c r="W156" s="108"/>
      <c r="X156" s="108"/>
      <c r="Y156" s="108"/>
      <c r="Z156" s="108"/>
      <c r="AA156" s="108"/>
      <c r="AB156" s="108"/>
    </row>
    <row r="157" spans="1:28" s="100" customFormat="1" ht="15" customHeight="1">
      <c r="A157" s="117" t="s">
        <v>183</v>
      </c>
      <c r="B157" s="131" t="s">
        <v>408</v>
      </c>
      <c r="C157" s="131" t="s">
        <v>411</v>
      </c>
      <c r="D157" s="92"/>
      <c r="E157" s="92">
        <v>1</v>
      </c>
      <c r="F157" s="195"/>
      <c r="G157" s="106"/>
      <c r="H157" s="191"/>
      <c r="I157" s="94"/>
      <c r="J157" s="129">
        <v>1</v>
      </c>
      <c r="K157" s="91">
        <v>0</v>
      </c>
      <c r="L157" s="91">
        <v>0</v>
      </c>
      <c r="M157" s="89">
        <f t="shared" si="4"/>
        <v>0</v>
      </c>
      <c r="N157" s="187"/>
      <c r="O157" s="90">
        <f t="shared" si="5"/>
        <v>1</v>
      </c>
      <c r="P157" s="106">
        <v>0</v>
      </c>
      <c r="Q157" s="106">
        <v>0</v>
      </c>
      <c r="R157" s="108"/>
      <c r="S157" s="108"/>
      <c r="T157" s="108"/>
      <c r="U157" s="108"/>
      <c r="V157" s="108"/>
      <c r="W157" s="108"/>
      <c r="X157" s="108"/>
      <c r="Y157" s="108"/>
      <c r="Z157" s="108"/>
      <c r="AA157" s="108"/>
      <c r="AB157" s="108"/>
    </row>
    <row r="158" spans="1:28" s="100" customFormat="1" ht="15" customHeight="1">
      <c r="A158" s="117" t="s">
        <v>183</v>
      </c>
      <c r="B158" s="131" t="s">
        <v>408</v>
      </c>
      <c r="C158" s="131" t="s">
        <v>412</v>
      </c>
      <c r="D158" s="92"/>
      <c r="E158" s="92">
        <v>1</v>
      </c>
      <c r="F158" s="195"/>
      <c r="G158" s="106"/>
      <c r="H158" s="191"/>
      <c r="I158" s="94"/>
      <c r="J158" s="129">
        <v>1</v>
      </c>
      <c r="K158" s="91">
        <v>0</v>
      </c>
      <c r="L158" s="91">
        <v>0</v>
      </c>
      <c r="M158" s="89">
        <f t="shared" si="4"/>
        <v>0</v>
      </c>
      <c r="N158" s="187"/>
      <c r="O158" s="90">
        <f t="shared" si="5"/>
        <v>1</v>
      </c>
      <c r="P158" s="106">
        <v>0</v>
      </c>
      <c r="Q158" s="106">
        <v>0</v>
      </c>
      <c r="R158" s="108"/>
      <c r="S158" s="108"/>
      <c r="T158" s="108"/>
      <c r="U158" s="108"/>
      <c r="V158" s="108"/>
      <c r="W158" s="108"/>
      <c r="X158" s="108"/>
      <c r="Y158" s="108"/>
      <c r="Z158" s="108"/>
      <c r="AA158" s="108"/>
      <c r="AB158" s="108"/>
    </row>
    <row r="159" spans="1:28" s="100" customFormat="1" ht="15" customHeight="1">
      <c r="A159" s="117" t="s">
        <v>183</v>
      </c>
      <c r="B159" s="131" t="s">
        <v>413</v>
      </c>
      <c r="C159" s="131" t="s">
        <v>414</v>
      </c>
      <c r="D159" s="92"/>
      <c r="E159" s="92">
        <v>1</v>
      </c>
      <c r="F159" s="195"/>
      <c r="G159" s="106"/>
      <c r="H159" s="191"/>
      <c r="I159" s="94"/>
      <c r="J159" s="129">
        <v>1</v>
      </c>
      <c r="K159" s="91">
        <v>0</v>
      </c>
      <c r="L159" s="91">
        <v>0</v>
      </c>
      <c r="M159" s="89">
        <f t="shared" si="4"/>
        <v>0</v>
      </c>
      <c r="N159" s="187"/>
      <c r="O159" s="90">
        <f t="shared" si="5"/>
        <v>1</v>
      </c>
      <c r="P159" s="106">
        <v>0</v>
      </c>
      <c r="Q159" s="106">
        <v>0</v>
      </c>
      <c r="R159" s="108"/>
      <c r="S159" s="108"/>
      <c r="T159" s="108"/>
      <c r="U159" s="108"/>
      <c r="V159" s="108"/>
      <c r="W159" s="108"/>
      <c r="X159" s="108"/>
      <c r="Y159" s="108"/>
      <c r="Z159" s="108"/>
      <c r="AA159" s="108"/>
      <c r="AB159" s="108"/>
    </row>
    <row r="160" spans="1:28" s="100" customFormat="1" ht="15" customHeight="1">
      <c r="A160" s="117" t="s">
        <v>183</v>
      </c>
      <c r="B160" s="131" t="s">
        <v>413</v>
      </c>
      <c r="C160" s="131" t="s">
        <v>415</v>
      </c>
      <c r="D160" s="92"/>
      <c r="E160" s="92">
        <v>1</v>
      </c>
      <c r="F160" s="195"/>
      <c r="G160" s="106"/>
      <c r="H160" s="191"/>
      <c r="I160" s="94"/>
      <c r="J160" s="129">
        <v>1</v>
      </c>
      <c r="K160" s="91">
        <v>0</v>
      </c>
      <c r="L160" s="91">
        <v>0</v>
      </c>
      <c r="M160" s="89">
        <f t="shared" si="4"/>
        <v>0</v>
      </c>
      <c r="N160" s="187"/>
      <c r="O160" s="90">
        <f t="shared" si="5"/>
        <v>1</v>
      </c>
      <c r="P160" s="106">
        <v>0</v>
      </c>
      <c r="Q160" s="106">
        <v>0</v>
      </c>
      <c r="R160" s="108"/>
      <c r="S160" s="108"/>
      <c r="T160" s="108"/>
      <c r="U160" s="108"/>
      <c r="V160" s="108"/>
      <c r="W160" s="108"/>
      <c r="X160" s="108"/>
      <c r="Y160" s="108"/>
      <c r="Z160" s="108"/>
      <c r="AA160" s="108"/>
      <c r="AB160" s="108"/>
    </row>
    <row r="161" spans="1:28" s="100" customFormat="1" ht="15" customHeight="1">
      <c r="A161" s="117" t="s">
        <v>183</v>
      </c>
      <c r="B161" s="131" t="s">
        <v>413</v>
      </c>
      <c r="C161" s="131" t="s">
        <v>416</v>
      </c>
      <c r="D161" s="92"/>
      <c r="E161" s="92">
        <v>1</v>
      </c>
      <c r="F161" s="195"/>
      <c r="G161" s="106"/>
      <c r="H161" s="191"/>
      <c r="I161" s="94"/>
      <c r="J161" s="129">
        <v>1</v>
      </c>
      <c r="K161" s="91">
        <v>0</v>
      </c>
      <c r="L161" s="91">
        <v>0</v>
      </c>
      <c r="M161" s="89">
        <f t="shared" si="4"/>
        <v>0</v>
      </c>
      <c r="N161" s="187"/>
      <c r="O161" s="90">
        <f t="shared" si="5"/>
        <v>1</v>
      </c>
      <c r="P161" s="106">
        <v>0</v>
      </c>
      <c r="Q161" s="106">
        <v>0</v>
      </c>
      <c r="R161" s="108"/>
      <c r="S161" s="108"/>
      <c r="T161" s="108"/>
      <c r="U161" s="108"/>
      <c r="V161" s="108"/>
      <c r="W161" s="108"/>
      <c r="X161" s="108"/>
      <c r="Y161" s="108"/>
      <c r="Z161" s="108"/>
      <c r="AA161" s="108"/>
      <c r="AB161" s="108"/>
    </row>
    <row r="162" spans="1:28" s="100" customFormat="1" ht="15" customHeight="1">
      <c r="A162" s="117" t="s">
        <v>183</v>
      </c>
      <c r="B162" s="131" t="s">
        <v>413</v>
      </c>
      <c r="C162" s="131" t="s">
        <v>416</v>
      </c>
      <c r="D162" s="92"/>
      <c r="E162" s="92">
        <v>1</v>
      </c>
      <c r="F162" s="195"/>
      <c r="G162" s="106"/>
      <c r="H162" s="191"/>
      <c r="I162" s="94"/>
      <c r="J162" s="129">
        <v>1</v>
      </c>
      <c r="K162" s="91">
        <v>0</v>
      </c>
      <c r="L162" s="91">
        <v>0</v>
      </c>
      <c r="M162" s="89">
        <f t="shared" si="4"/>
        <v>0</v>
      </c>
      <c r="N162" s="187"/>
      <c r="O162" s="90">
        <f t="shared" si="5"/>
        <v>1</v>
      </c>
      <c r="P162" s="106">
        <v>0</v>
      </c>
      <c r="Q162" s="106">
        <v>0</v>
      </c>
      <c r="R162" s="108"/>
      <c r="S162" s="108"/>
      <c r="T162" s="108"/>
      <c r="U162" s="108"/>
      <c r="V162" s="108"/>
      <c r="W162" s="108"/>
      <c r="X162" s="108"/>
      <c r="Y162" s="108"/>
      <c r="Z162" s="108"/>
      <c r="AA162" s="108"/>
      <c r="AB162" s="108"/>
    </row>
    <row r="163" spans="1:28" s="100" customFormat="1" ht="15" customHeight="1">
      <c r="A163" s="117" t="s">
        <v>183</v>
      </c>
      <c r="B163" s="131" t="s">
        <v>417</v>
      </c>
      <c r="C163" s="131" t="s">
        <v>279</v>
      </c>
      <c r="D163" s="92" t="s">
        <v>418</v>
      </c>
      <c r="E163" s="92">
        <v>1</v>
      </c>
      <c r="F163" s="195"/>
      <c r="G163" s="107">
        <v>11.13588</v>
      </c>
      <c r="H163" s="191"/>
      <c r="I163" s="94">
        <v>11.13588</v>
      </c>
      <c r="J163" s="129">
        <v>1</v>
      </c>
      <c r="K163" s="91">
        <v>0</v>
      </c>
      <c r="L163" s="91">
        <v>0</v>
      </c>
      <c r="M163" s="89">
        <f t="shared" ref="M163:M194" si="6">K163*L163*12/100000</f>
        <v>0</v>
      </c>
      <c r="N163" s="187"/>
      <c r="O163" s="90">
        <f t="shared" ref="O163:O194" si="7">E163-K163</f>
        <v>1</v>
      </c>
      <c r="P163" s="106">
        <v>0</v>
      </c>
      <c r="Q163" s="106">
        <v>0</v>
      </c>
      <c r="R163" s="108"/>
      <c r="S163" s="108"/>
      <c r="T163" s="108"/>
      <c r="U163" s="108"/>
      <c r="V163" s="108"/>
      <c r="W163" s="108"/>
      <c r="X163" s="108"/>
      <c r="Y163" s="108"/>
      <c r="Z163" s="108"/>
      <c r="AA163" s="108"/>
      <c r="AB163" s="108"/>
    </row>
    <row r="164" spans="1:28" s="100" customFormat="1" ht="15" customHeight="1">
      <c r="A164" s="117" t="s">
        <v>183</v>
      </c>
      <c r="B164" s="131" t="s">
        <v>419</v>
      </c>
      <c r="C164" s="131" t="s">
        <v>420</v>
      </c>
      <c r="D164" s="92" t="s">
        <v>377</v>
      </c>
      <c r="E164" s="92">
        <v>1</v>
      </c>
      <c r="F164" s="195"/>
      <c r="G164" s="107">
        <v>1.53</v>
      </c>
      <c r="H164" s="191"/>
      <c r="I164" s="94">
        <v>1.6524000000000001</v>
      </c>
      <c r="J164" s="129">
        <v>1</v>
      </c>
      <c r="K164" s="91">
        <v>0</v>
      </c>
      <c r="L164" s="91">
        <v>0</v>
      </c>
      <c r="M164" s="89">
        <f t="shared" si="6"/>
        <v>0</v>
      </c>
      <c r="N164" s="187"/>
      <c r="O164" s="90">
        <f t="shared" si="7"/>
        <v>1</v>
      </c>
      <c r="P164" s="106">
        <v>0</v>
      </c>
      <c r="Q164" s="106">
        <v>0</v>
      </c>
      <c r="R164" s="108"/>
      <c r="S164" s="108"/>
      <c r="T164" s="108"/>
      <c r="U164" s="108"/>
      <c r="V164" s="108"/>
      <c r="W164" s="108"/>
      <c r="X164" s="108"/>
      <c r="Y164" s="108"/>
      <c r="Z164" s="108"/>
      <c r="AA164" s="108"/>
      <c r="AB164" s="108"/>
    </row>
    <row r="165" spans="1:28" s="100" customFormat="1" ht="15" customHeight="1">
      <c r="A165" s="117" t="s">
        <v>183</v>
      </c>
      <c r="B165" s="131" t="s">
        <v>421</v>
      </c>
      <c r="C165" s="131" t="s">
        <v>422</v>
      </c>
      <c r="D165" s="92"/>
      <c r="E165" s="92">
        <v>1</v>
      </c>
      <c r="F165" s="195">
        <v>51.38</v>
      </c>
      <c r="G165" s="106"/>
      <c r="H165" s="191">
        <v>57.121200000000002</v>
      </c>
      <c r="I165" s="94"/>
      <c r="J165" s="129">
        <v>1</v>
      </c>
      <c r="K165" s="91">
        <v>0</v>
      </c>
      <c r="L165" s="91">
        <v>0</v>
      </c>
      <c r="M165" s="89">
        <f t="shared" si="6"/>
        <v>0</v>
      </c>
      <c r="N165" s="187"/>
      <c r="O165" s="90">
        <f t="shared" si="7"/>
        <v>1</v>
      </c>
      <c r="P165" s="106">
        <v>0</v>
      </c>
      <c r="Q165" s="106">
        <v>0</v>
      </c>
      <c r="R165" s="108"/>
      <c r="S165" s="108"/>
      <c r="T165" s="108"/>
      <c r="U165" s="108"/>
      <c r="V165" s="108"/>
      <c r="W165" s="108"/>
      <c r="X165" s="108"/>
      <c r="Y165" s="108"/>
      <c r="Z165" s="108"/>
      <c r="AA165" s="108"/>
      <c r="AB165" s="108"/>
    </row>
    <row r="166" spans="1:28" s="100" customFormat="1" ht="15" customHeight="1">
      <c r="A166" s="117" t="s">
        <v>183</v>
      </c>
      <c r="B166" s="131" t="s">
        <v>421</v>
      </c>
      <c r="C166" s="131" t="s">
        <v>423</v>
      </c>
      <c r="D166" s="92"/>
      <c r="E166" s="92">
        <v>1</v>
      </c>
      <c r="F166" s="195"/>
      <c r="G166" s="106"/>
      <c r="H166" s="191"/>
      <c r="I166" s="94"/>
      <c r="J166" s="129">
        <v>1</v>
      </c>
      <c r="K166" s="91">
        <v>0</v>
      </c>
      <c r="L166" s="91">
        <v>0</v>
      </c>
      <c r="M166" s="89">
        <f t="shared" si="6"/>
        <v>0</v>
      </c>
      <c r="N166" s="187"/>
      <c r="O166" s="90">
        <f t="shared" si="7"/>
        <v>1</v>
      </c>
      <c r="P166" s="106">
        <v>0</v>
      </c>
      <c r="Q166" s="106">
        <v>0</v>
      </c>
      <c r="R166" s="108"/>
      <c r="S166" s="108"/>
      <c r="T166" s="108"/>
      <c r="U166" s="108"/>
      <c r="V166" s="108"/>
      <c r="W166" s="108"/>
      <c r="X166" s="108"/>
      <c r="Y166" s="108"/>
      <c r="Z166" s="108"/>
      <c r="AA166" s="108"/>
      <c r="AB166" s="108"/>
    </row>
    <row r="167" spans="1:28" s="100" customFormat="1" ht="15" customHeight="1">
      <c r="A167" s="117" t="s">
        <v>183</v>
      </c>
      <c r="B167" s="131" t="s">
        <v>421</v>
      </c>
      <c r="C167" s="131" t="s">
        <v>424</v>
      </c>
      <c r="D167" s="92"/>
      <c r="E167" s="92">
        <v>1</v>
      </c>
      <c r="F167" s="195"/>
      <c r="G167" s="106"/>
      <c r="H167" s="191"/>
      <c r="I167" s="94"/>
      <c r="J167" s="129">
        <v>1</v>
      </c>
      <c r="K167" s="91">
        <v>0</v>
      </c>
      <c r="L167" s="91">
        <v>0</v>
      </c>
      <c r="M167" s="89">
        <f t="shared" si="6"/>
        <v>0</v>
      </c>
      <c r="N167" s="187"/>
      <c r="O167" s="90">
        <f t="shared" si="7"/>
        <v>1</v>
      </c>
      <c r="P167" s="106">
        <v>0</v>
      </c>
      <c r="Q167" s="106">
        <v>0</v>
      </c>
      <c r="R167" s="108"/>
      <c r="S167" s="108"/>
      <c r="T167" s="108"/>
      <c r="U167" s="108"/>
      <c r="V167" s="108"/>
      <c r="W167" s="108"/>
      <c r="X167" s="108"/>
      <c r="Y167" s="108"/>
      <c r="Z167" s="108"/>
      <c r="AA167" s="108"/>
      <c r="AB167" s="108"/>
    </row>
    <row r="168" spans="1:28" s="100" customFormat="1" ht="15" customHeight="1">
      <c r="A168" s="117" t="s">
        <v>183</v>
      </c>
      <c r="B168" s="131" t="s">
        <v>421</v>
      </c>
      <c r="C168" s="131" t="s">
        <v>425</v>
      </c>
      <c r="D168" s="92"/>
      <c r="E168" s="92">
        <v>1</v>
      </c>
      <c r="F168" s="195"/>
      <c r="G168" s="106"/>
      <c r="H168" s="191"/>
      <c r="I168" s="94"/>
      <c r="J168" s="129">
        <v>1</v>
      </c>
      <c r="K168" s="91">
        <v>0</v>
      </c>
      <c r="L168" s="91">
        <v>0</v>
      </c>
      <c r="M168" s="89">
        <f t="shared" si="6"/>
        <v>0</v>
      </c>
      <c r="N168" s="187"/>
      <c r="O168" s="90">
        <f t="shared" si="7"/>
        <v>1</v>
      </c>
      <c r="P168" s="106">
        <v>0</v>
      </c>
      <c r="Q168" s="106">
        <v>0</v>
      </c>
      <c r="R168" s="108"/>
      <c r="S168" s="108"/>
      <c r="T168" s="108"/>
      <c r="U168" s="108"/>
      <c r="V168" s="108"/>
      <c r="W168" s="108"/>
      <c r="X168" s="108"/>
      <c r="Y168" s="108"/>
      <c r="Z168" s="108"/>
      <c r="AA168" s="108"/>
      <c r="AB168" s="108"/>
    </row>
    <row r="169" spans="1:28" s="100" customFormat="1" ht="15" customHeight="1">
      <c r="A169" s="117" t="s">
        <v>183</v>
      </c>
      <c r="B169" s="131" t="s">
        <v>421</v>
      </c>
      <c r="C169" s="131" t="s">
        <v>426</v>
      </c>
      <c r="D169" s="92"/>
      <c r="E169" s="92">
        <v>1</v>
      </c>
      <c r="F169" s="195"/>
      <c r="G169" s="106"/>
      <c r="H169" s="191"/>
      <c r="I169" s="94"/>
      <c r="J169" s="129">
        <v>1</v>
      </c>
      <c r="K169" s="91">
        <v>0</v>
      </c>
      <c r="L169" s="91">
        <v>0</v>
      </c>
      <c r="M169" s="89">
        <f t="shared" si="6"/>
        <v>0</v>
      </c>
      <c r="N169" s="187"/>
      <c r="O169" s="90">
        <f t="shared" si="7"/>
        <v>1</v>
      </c>
      <c r="P169" s="106">
        <v>0</v>
      </c>
      <c r="Q169" s="106">
        <v>0</v>
      </c>
      <c r="R169" s="108"/>
      <c r="S169" s="108"/>
      <c r="T169" s="108"/>
      <c r="U169" s="108"/>
      <c r="V169" s="108"/>
      <c r="W169" s="108"/>
      <c r="X169" s="108"/>
      <c r="Y169" s="108"/>
      <c r="Z169" s="108"/>
      <c r="AA169" s="108"/>
      <c r="AB169" s="108"/>
    </row>
    <row r="170" spans="1:28" s="100" customFormat="1" ht="15" customHeight="1">
      <c r="A170" s="117" t="s">
        <v>183</v>
      </c>
      <c r="B170" s="131" t="s">
        <v>421</v>
      </c>
      <c r="C170" s="131" t="s">
        <v>427</v>
      </c>
      <c r="D170" s="92"/>
      <c r="E170" s="92">
        <v>1</v>
      </c>
      <c r="F170" s="195"/>
      <c r="G170" s="106"/>
      <c r="H170" s="191"/>
      <c r="I170" s="94"/>
      <c r="J170" s="129">
        <v>1</v>
      </c>
      <c r="K170" s="91">
        <v>0</v>
      </c>
      <c r="L170" s="91">
        <v>0</v>
      </c>
      <c r="M170" s="89">
        <f t="shared" si="6"/>
        <v>0</v>
      </c>
      <c r="N170" s="187"/>
      <c r="O170" s="90">
        <f t="shared" si="7"/>
        <v>1</v>
      </c>
      <c r="P170" s="106">
        <v>0</v>
      </c>
      <c r="Q170" s="106">
        <v>0</v>
      </c>
      <c r="R170" s="108"/>
      <c r="S170" s="108"/>
      <c r="T170" s="108"/>
      <c r="U170" s="108"/>
      <c r="V170" s="108"/>
      <c r="W170" s="108"/>
      <c r="X170" s="108"/>
      <c r="Y170" s="108"/>
      <c r="Z170" s="108"/>
      <c r="AA170" s="108"/>
      <c r="AB170" s="108"/>
    </row>
    <row r="171" spans="1:28" s="100" customFormat="1" ht="15" customHeight="1">
      <c r="A171" s="117" t="s">
        <v>183</v>
      </c>
      <c r="B171" s="131" t="s">
        <v>421</v>
      </c>
      <c r="C171" s="131" t="s">
        <v>428</v>
      </c>
      <c r="D171" s="92"/>
      <c r="E171" s="92">
        <v>1</v>
      </c>
      <c r="F171" s="195"/>
      <c r="G171" s="106"/>
      <c r="H171" s="191"/>
      <c r="I171" s="94"/>
      <c r="J171" s="129">
        <v>1</v>
      </c>
      <c r="K171" s="91">
        <v>0</v>
      </c>
      <c r="L171" s="91">
        <v>0</v>
      </c>
      <c r="M171" s="89">
        <f t="shared" si="6"/>
        <v>0</v>
      </c>
      <c r="N171" s="187"/>
      <c r="O171" s="90">
        <f t="shared" si="7"/>
        <v>1</v>
      </c>
      <c r="P171" s="106">
        <v>0</v>
      </c>
      <c r="Q171" s="106">
        <v>0</v>
      </c>
      <c r="R171" s="108"/>
      <c r="S171" s="108"/>
      <c r="T171" s="108"/>
      <c r="U171" s="108"/>
      <c r="V171" s="108"/>
      <c r="W171" s="108"/>
      <c r="X171" s="108"/>
      <c r="Y171" s="108"/>
      <c r="Z171" s="108"/>
      <c r="AA171" s="108"/>
      <c r="AB171" s="108"/>
    </row>
    <row r="172" spans="1:28" s="100" customFormat="1" ht="15" customHeight="1">
      <c r="A172" s="117" t="s">
        <v>183</v>
      </c>
      <c r="B172" s="131" t="s">
        <v>429</v>
      </c>
      <c r="C172" s="131" t="s">
        <v>430</v>
      </c>
      <c r="D172" s="92"/>
      <c r="E172" s="92">
        <v>1</v>
      </c>
      <c r="F172" s="195"/>
      <c r="G172" s="106"/>
      <c r="H172" s="191"/>
      <c r="I172" s="94"/>
      <c r="J172" s="129">
        <v>1</v>
      </c>
      <c r="K172" s="91">
        <v>0</v>
      </c>
      <c r="L172" s="91">
        <v>0</v>
      </c>
      <c r="M172" s="89">
        <f t="shared" si="6"/>
        <v>0</v>
      </c>
      <c r="N172" s="187"/>
      <c r="O172" s="90">
        <f t="shared" si="7"/>
        <v>1</v>
      </c>
      <c r="P172" s="106">
        <v>0</v>
      </c>
      <c r="Q172" s="106">
        <v>0</v>
      </c>
      <c r="R172" s="108"/>
      <c r="S172" s="108"/>
      <c r="T172" s="108"/>
      <c r="U172" s="108"/>
      <c r="V172" s="108"/>
      <c r="W172" s="108"/>
      <c r="X172" s="108"/>
      <c r="Y172" s="108"/>
      <c r="Z172" s="108"/>
      <c r="AA172" s="108"/>
      <c r="AB172" s="108"/>
    </row>
    <row r="173" spans="1:28" s="100" customFormat="1" ht="15" customHeight="1">
      <c r="A173" s="117" t="s">
        <v>183</v>
      </c>
      <c r="B173" s="131" t="s">
        <v>429</v>
      </c>
      <c r="C173" s="131" t="s">
        <v>431</v>
      </c>
      <c r="D173" s="92"/>
      <c r="E173" s="92">
        <v>1</v>
      </c>
      <c r="F173" s="195"/>
      <c r="G173" s="106"/>
      <c r="H173" s="191"/>
      <c r="I173" s="94"/>
      <c r="J173" s="129">
        <v>1</v>
      </c>
      <c r="K173" s="91">
        <v>0</v>
      </c>
      <c r="L173" s="91">
        <v>0</v>
      </c>
      <c r="M173" s="89">
        <f t="shared" si="6"/>
        <v>0</v>
      </c>
      <c r="N173" s="187"/>
      <c r="O173" s="90">
        <f t="shared" si="7"/>
        <v>1</v>
      </c>
      <c r="P173" s="106">
        <v>0</v>
      </c>
      <c r="Q173" s="106">
        <v>0</v>
      </c>
      <c r="R173" s="108"/>
      <c r="S173" s="108"/>
      <c r="T173" s="108"/>
      <c r="U173" s="108"/>
      <c r="V173" s="108"/>
      <c r="W173" s="108"/>
      <c r="X173" s="108"/>
      <c r="Y173" s="108"/>
      <c r="Z173" s="108"/>
      <c r="AA173" s="108"/>
      <c r="AB173" s="108"/>
    </row>
    <row r="174" spans="1:28" s="100" customFormat="1" ht="15" customHeight="1">
      <c r="A174" s="117" t="s">
        <v>183</v>
      </c>
      <c r="B174" s="131" t="s">
        <v>429</v>
      </c>
      <c r="C174" s="131" t="s">
        <v>432</v>
      </c>
      <c r="D174" s="92"/>
      <c r="E174" s="92">
        <v>1</v>
      </c>
      <c r="F174" s="195"/>
      <c r="G174" s="106"/>
      <c r="H174" s="191"/>
      <c r="I174" s="94"/>
      <c r="J174" s="129">
        <v>1</v>
      </c>
      <c r="K174" s="91">
        <v>0</v>
      </c>
      <c r="L174" s="91">
        <v>0</v>
      </c>
      <c r="M174" s="89">
        <f t="shared" si="6"/>
        <v>0</v>
      </c>
      <c r="N174" s="187"/>
      <c r="O174" s="90">
        <f t="shared" si="7"/>
        <v>1</v>
      </c>
      <c r="P174" s="106">
        <v>0</v>
      </c>
      <c r="Q174" s="106">
        <v>0</v>
      </c>
      <c r="R174" s="108"/>
      <c r="S174" s="108"/>
      <c r="T174" s="108"/>
      <c r="U174" s="108"/>
      <c r="V174" s="108"/>
      <c r="W174" s="108"/>
      <c r="X174" s="108"/>
      <c r="Y174" s="108"/>
      <c r="Z174" s="108"/>
      <c r="AA174" s="108"/>
      <c r="AB174" s="108"/>
    </row>
    <row r="175" spans="1:28" s="100" customFormat="1" ht="15" customHeight="1">
      <c r="A175" s="117" t="s">
        <v>183</v>
      </c>
      <c r="B175" s="131" t="s">
        <v>429</v>
      </c>
      <c r="C175" s="131" t="s">
        <v>433</v>
      </c>
      <c r="D175" s="92"/>
      <c r="E175" s="92">
        <v>1</v>
      </c>
      <c r="F175" s="195"/>
      <c r="G175" s="106"/>
      <c r="H175" s="191"/>
      <c r="I175" s="94"/>
      <c r="J175" s="129">
        <v>1</v>
      </c>
      <c r="K175" s="91">
        <v>0</v>
      </c>
      <c r="L175" s="91">
        <v>0</v>
      </c>
      <c r="M175" s="89">
        <f t="shared" si="6"/>
        <v>0</v>
      </c>
      <c r="N175" s="187"/>
      <c r="O175" s="90">
        <f t="shared" si="7"/>
        <v>1</v>
      </c>
      <c r="P175" s="106">
        <v>0</v>
      </c>
      <c r="Q175" s="106">
        <v>0</v>
      </c>
      <c r="R175" s="108"/>
      <c r="S175" s="108"/>
      <c r="T175" s="108"/>
      <c r="U175" s="108"/>
      <c r="V175" s="108"/>
      <c r="W175" s="108"/>
      <c r="X175" s="108"/>
      <c r="Y175" s="108"/>
      <c r="Z175" s="108"/>
      <c r="AA175" s="108"/>
      <c r="AB175" s="108"/>
    </row>
    <row r="176" spans="1:28" s="100" customFormat="1" ht="15" customHeight="1">
      <c r="A176" s="117" t="s">
        <v>183</v>
      </c>
      <c r="B176" s="131" t="s">
        <v>429</v>
      </c>
      <c r="C176" s="131" t="s">
        <v>434</v>
      </c>
      <c r="D176" s="92"/>
      <c r="E176" s="92">
        <v>1</v>
      </c>
      <c r="F176" s="195"/>
      <c r="G176" s="106"/>
      <c r="H176" s="191"/>
      <c r="I176" s="94"/>
      <c r="J176" s="129">
        <v>1</v>
      </c>
      <c r="K176" s="91">
        <v>0</v>
      </c>
      <c r="L176" s="91">
        <v>0</v>
      </c>
      <c r="M176" s="89">
        <f t="shared" si="6"/>
        <v>0</v>
      </c>
      <c r="N176" s="187"/>
      <c r="O176" s="90">
        <f t="shared" si="7"/>
        <v>1</v>
      </c>
      <c r="P176" s="106">
        <v>0</v>
      </c>
      <c r="Q176" s="106">
        <v>0</v>
      </c>
      <c r="R176" s="108"/>
      <c r="S176" s="108"/>
      <c r="T176" s="108"/>
      <c r="U176" s="108"/>
      <c r="V176" s="108"/>
      <c r="W176" s="108"/>
      <c r="X176" s="108"/>
      <c r="Y176" s="108"/>
      <c r="Z176" s="108"/>
      <c r="AA176" s="108"/>
      <c r="AB176" s="108"/>
    </row>
    <row r="177" spans="1:28" s="100" customFormat="1" ht="15" customHeight="1">
      <c r="A177" s="117" t="s">
        <v>183</v>
      </c>
      <c r="B177" s="131" t="s">
        <v>435</v>
      </c>
      <c r="C177" s="131" t="s">
        <v>436</v>
      </c>
      <c r="D177" s="117"/>
      <c r="E177" s="92">
        <v>1</v>
      </c>
      <c r="F177" s="195"/>
      <c r="G177" s="106"/>
      <c r="H177" s="191"/>
      <c r="I177" s="94"/>
      <c r="J177" s="129">
        <v>1</v>
      </c>
      <c r="K177" s="91">
        <v>0</v>
      </c>
      <c r="L177" s="91">
        <v>0</v>
      </c>
      <c r="M177" s="89">
        <f t="shared" si="6"/>
        <v>0</v>
      </c>
      <c r="N177" s="187"/>
      <c r="O177" s="90">
        <f t="shared" si="7"/>
        <v>1</v>
      </c>
      <c r="P177" s="106">
        <v>0</v>
      </c>
      <c r="Q177" s="106">
        <v>0</v>
      </c>
      <c r="R177" s="108"/>
      <c r="S177" s="108"/>
      <c r="T177" s="108"/>
      <c r="U177" s="108"/>
      <c r="V177" s="108"/>
      <c r="W177" s="108"/>
      <c r="X177" s="108"/>
      <c r="Y177" s="108"/>
      <c r="Z177" s="108"/>
      <c r="AA177" s="108"/>
      <c r="AB177" s="108"/>
    </row>
    <row r="178" spans="1:28" s="100" customFormat="1" ht="15" customHeight="1">
      <c r="A178" s="117" t="s">
        <v>183</v>
      </c>
      <c r="B178" s="134" t="s">
        <v>435</v>
      </c>
      <c r="C178" s="134" t="s">
        <v>279</v>
      </c>
      <c r="D178" s="92" t="s">
        <v>418</v>
      </c>
      <c r="E178" s="117">
        <v>1</v>
      </c>
      <c r="F178" s="195"/>
      <c r="G178" s="107">
        <v>3.2</v>
      </c>
      <c r="H178" s="191"/>
      <c r="I178" s="111">
        <v>3.456</v>
      </c>
      <c r="J178" s="129">
        <v>1</v>
      </c>
      <c r="K178" s="91">
        <v>0</v>
      </c>
      <c r="L178" s="91">
        <v>0</v>
      </c>
      <c r="M178" s="89">
        <f t="shared" si="6"/>
        <v>0</v>
      </c>
      <c r="N178" s="187"/>
      <c r="O178" s="90">
        <f t="shared" si="7"/>
        <v>1</v>
      </c>
      <c r="P178" s="106">
        <v>0</v>
      </c>
      <c r="Q178" s="106">
        <v>0</v>
      </c>
      <c r="R178" s="108"/>
      <c r="S178" s="108"/>
      <c r="T178" s="108"/>
      <c r="U178" s="108"/>
      <c r="V178" s="108"/>
      <c r="W178" s="108"/>
      <c r="X178" s="108"/>
      <c r="Y178" s="108"/>
      <c r="Z178" s="108"/>
      <c r="AA178" s="108"/>
      <c r="AB178" s="108"/>
    </row>
    <row r="179" spans="1:28" s="100" customFormat="1" ht="15" customHeight="1">
      <c r="A179" s="117" t="s">
        <v>183</v>
      </c>
      <c r="B179" s="134" t="s">
        <v>437</v>
      </c>
      <c r="C179" s="134" t="s">
        <v>279</v>
      </c>
      <c r="D179" s="117" t="s">
        <v>406</v>
      </c>
      <c r="E179" s="117">
        <v>3</v>
      </c>
      <c r="F179" s="195"/>
      <c r="G179" s="107">
        <v>4.54</v>
      </c>
      <c r="H179" s="191"/>
      <c r="I179" s="111">
        <v>4.9032</v>
      </c>
      <c r="J179" s="129">
        <v>3</v>
      </c>
      <c r="K179" s="91">
        <v>0</v>
      </c>
      <c r="L179" s="91">
        <v>0</v>
      </c>
      <c r="M179" s="89">
        <f t="shared" si="6"/>
        <v>0</v>
      </c>
      <c r="N179" s="187"/>
      <c r="O179" s="90">
        <f t="shared" si="7"/>
        <v>3</v>
      </c>
      <c r="P179" s="106">
        <v>0</v>
      </c>
      <c r="Q179" s="106">
        <v>0</v>
      </c>
      <c r="R179" s="108"/>
      <c r="S179" s="108"/>
      <c r="T179" s="108"/>
      <c r="U179" s="108"/>
      <c r="V179" s="108"/>
      <c r="W179" s="108"/>
      <c r="X179" s="108"/>
      <c r="Y179" s="108"/>
      <c r="Z179" s="108"/>
      <c r="AA179" s="108"/>
      <c r="AB179" s="108"/>
    </row>
    <row r="180" spans="1:28" s="100" customFormat="1" ht="15" customHeight="1">
      <c r="A180" s="117" t="s">
        <v>183</v>
      </c>
      <c r="B180" s="134" t="s">
        <v>438</v>
      </c>
      <c r="C180" s="134" t="s">
        <v>439</v>
      </c>
      <c r="D180" s="117"/>
      <c r="E180" s="117">
        <v>13</v>
      </c>
      <c r="F180" s="195">
        <v>935.28</v>
      </c>
      <c r="G180" s="106"/>
      <c r="H180" s="188">
        <v>1006.3584</v>
      </c>
      <c r="I180" s="111"/>
      <c r="J180" s="129">
        <v>13</v>
      </c>
      <c r="K180" s="91">
        <v>0</v>
      </c>
      <c r="L180" s="91">
        <v>0</v>
      </c>
      <c r="M180" s="89">
        <f t="shared" si="6"/>
        <v>0</v>
      </c>
      <c r="N180" s="187"/>
      <c r="O180" s="90">
        <f t="shared" si="7"/>
        <v>13</v>
      </c>
      <c r="P180" s="106">
        <v>0</v>
      </c>
      <c r="Q180" s="106">
        <v>0</v>
      </c>
      <c r="R180" s="108"/>
      <c r="S180" s="108"/>
      <c r="T180" s="108"/>
      <c r="U180" s="108"/>
      <c r="V180" s="108"/>
      <c r="W180" s="108"/>
      <c r="X180" s="108"/>
      <c r="Y180" s="108"/>
      <c r="Z180" s="108"/>
      <c r="AA180" s="108"/>
      <c r="AB180" s="108"/>
    </row>
    <row r="181" spans="1:28" s="100" customFormat="1" ht="15" customHeight="1">
      <c r="A181" s="117" t="s">
        <v>183</v>
      </c>
      <c r="B181" s="134" t="s">
        <v>438</v>
      </c>
      <c r="C181" s="134" t="s">
        <v>440</v>
      </c>
      <c r="D181" s="117"/>
      <c r="E181" s="117">
        <v>13</v>
      </c>
      <c r="F181" s="195"/>
      <c r="G181" s="106"/>
      <c r="H181" s="188"/>
      <c r="I181" s="111"/>
      <c r="J181" s="129">
        <v>13</v>
      </c>
      <c r="K181" s="91">
        <v>0</v>
      </c>
      <c r="L181" s="91">
        <v>0</v>
      </c>
      <c r="M181" s="89">
        <f t="shared" si="6"/>
        <v>0</v>
      </c>
      <c r="N181" s="187"/>
      <c r="O181" s="90">
        <f t="shared" si="7"/>
        <v>13</v>
      </c>
      <c r="P181" s="106">
        <v>0</v>
      </c>
      <c r="Q181" s="106">
        <v>0</v>
      </c>
      <c r="R181" s="108"/>
      <c r="S181" s="108"/>
      <c r="T181" s="108"/>
      <c r="U181" s="108"/>
      <c r="V181" s="108"/>
      <c r="W181" s="108"/>
      <c r="X181" s="108"/>
      <c r="Y181" s="108"/>
      <c r="Z181" s="108"/>
      <c r="AA181" s="108"/>
      <c r="AB181" s="108"/>
    </row>
    <row r="182" spans="1:28" s="100" customFormat="1" ht="15" customHeight="1">
      <c r="A182" s="117" t="s">
        <v>183</v>
      </c>
      <c r="B182" s="134" t="s">
        <v>438</v>
      </c>
      <c r="C182" s="134" t="s">
        <v>441</v>
      </c>
      <c r="D182" s="117"/>
      <c r="E182" s="117">
        <v>13</v>
      </c>
      <c r="F182" s="195"/>
      <c r="G182" s="106"/>
      <c r="H182" s="188"/>
      <c r="I182" s="111"/>
      <c r="J182" s="129">
        <v>13</v>
      </c>
      <c r="K182" s="91">
        <v>0</v>
      </c>
      <c r="L182" s="91">
        <v>0</v>
      </c>
      <c r="M182" s="89">
        <f t="shared" si="6"/>
        <v>0</v>
      </c>
      <c r="N182" s="187"/>
      <c r="O182" s="90">
        <f t="shared" si="7"/>
        <v>13</v>
      </c>
      <c r="P182" s="106">
        <v>0</v>
      </c>
      <c r="Q182" s="106">
        <v>0</v>
      </c>
      <c r="R182" s="108"/>
      <c r="S182" s="108"/>
      <c r="T182" s="108"/>
      <c r="U182" s="108"/>
      <c r="V182" s="108"/>
      <c r="W182" s="108"/>
      <c r="X182" s="108"/>
      <c r="Y182" s="108"/>
      <c r="Z182" s="108"/>
      <c r="AA182" s="108"/>
      <c r="AB182" s="108"/>
    </row>
    <row r="183" spans="1:28" s="100" customFormat="1" ht="15" customHeight="1">
      <c r="A183" s="117" t="s">
        <v>183</v>
      </c>
      <c r="B183" s="134" t="s">
        <v>438</v>
      </c>
      <c r="C183" s="134" t="s">
        <v>442</v>
      </c>
      <c r="D183" s="117"/>
      <c r="E183" s="117">
        <v>13</v>
      </c>
      <c r="F183" s="195"/>
      <c r="G183" s="106"/>
      <c r="H183" s="188"/>
      <c r="I183" s="111"/>
      <c r="J183" s="129">
        <v>0</v>
      </c>
      <c r="K183" s="91">
        <v>0</v>
      </c>
      <c r="L183" s="91">
        <v>0</v>
      </c>
      <c r="M183" s="89">
        <f t="shared" si="6"/>
        <v>0</v>
      </c>
      <c r="N183" s="187"/>
      <c r="O183" s="90">
        <f t="shared" si="7"/>
        <v>13</v>
      </c>
      <c r="P183" s="106">
        <v>0</v>
      </c>
      <c r="Q183" s="106">
        <v>0</v>
      </c>
      <c r="R183" s="108"/>
      <c r="S183" s="108"/>
      <c r="T183" s="108"/>
      <c r="U183" s="108"/>
      <c r="V183" s="108"/>
      <c r="W183" s="108"/>
      <c r="X183" s="108"/>
      <c r="Y183" s="108"/>
      <c r="Z183" s="108"/>
      <c r="AA183" s="108"/>
      <c r="AB183" s="108"/>
    </row>
    <row r="184" spans="1:28" s="100" customFormat="1" ht="15" customHeight="1">
      <c r="A184" s="117" t="s">
        <v>183</v>
      </c>
      <c r="B184" s="134" t="s">
        <v>438</v>
      </c>
      <c r="C184" s="134" t="s">
        <v>443</v>
      </c>
      <c r="D184" s="117"/>
      <c r="E184" s="117">
        <v>16</v>
      </c>
      <c r="F184" s="195"/>
      <c r="G184" s="106"/>
      <c r="H184" s="188"/>
      <c r="I184" s="111"/>
      <c r="J184" s="129">
        <v>16</v>
      </c>
      <c r="K184" s="91">
        <v>0</v>
      </c>
      <c r="L184" s="91">
        <v>0</v>
      </c>
      <c r="M184" s="89">
        <f t="shared" si="6"/>
        <v>0</v>
      </c>
      <c r="N184" s="187"/>
      <c r="O184" s="90">
        <f t="shared" si="7"/>
        <v>16</v>
      </c>
      <c r="P184" s="106">
        <v>0</v>
      </c>
      <c r="Q184" s="106">
        <v>0</v>
      </c>
      <c r="R184" s="108"/>
      <c r="S184" s="108"/>
      <c r="T184" s="108"/>
      <c r="U184" s="108"/>
      <c r="V184" s="108"/>
      <c r="W184" s="108"/>
      <c r="X184" s="108"/>
      <c r="Y184" s="108"/>
      <c r="Z184" s="108"/>
      <c r="AA184" s="108"/>
      <c r="AB184" s="108"/>
    </row>
    <row r="185" spans="1:28" s="100" customFormat="1" ht="15" customHeight="1">
      <c r="A185" s="117" t="s">
        <v>183</v>
      </c>
      <c r="B185" s="134" t="s">
        <v>438</v>
      </c>
      <c r="C185" s="134" t="s">
        <v>444</v>
      </c>
      <c r="D185" s="117"/>
      <c r="E185" s="117">
        <v>7</v>
      </c>
      <c r="F185" s="195"/>
      <c r="G185" s="106"/>
      <c r="H185" s="188"/>
      <c r="I185" s="111"/>
      <c r="J185" s="129">
        <v>7</v>
      </c>
      <c r="K185" s="91">
        <v>0</v>
      </c>
      <c r="L185" s="91">
        <v>0</v>
      </c>
      <c r="M185" s="89">
        <f t="shared" si="6"/>
        <v>0</v>
      </c>
      <c r="N185" s="187"/>
      <c r="O185" s="90">
        <f t="shared" si="7"/>
        <v>7</v>
      </c>
      <c r="P185" s="106">
        <v>0</v>
      </c>
      <c r="Q185" s="106">
        <v>0</v>
      </c>
      <c r="R185" s="108"/>
      <c r="S185" s="108"/>
      <c r="T185" s="108"/>
      <c r="U185" s="108"/>
      <c r="V185" s="108"/>
      <c r="W185" s="108"/>
      <c r="X185" s="108"/>
      <c r="Y185" s="108"/>
      <c r="Z185" s="108"/>
      <c r="AA185" s="108"/>
      <c r="AB185" s="108"/>
    </row>
    <row r="186" spans="1:28" s="100" customFormat="1" ht="15" customHeight="1">
      <c r="A186" s="117" t="s">
        <v>183</v>
      </c>
      <c r="B186" s="134" t="s">
        <v>445</v>
      </c>
      <c r="C186" s="134" t="s">
        <v>446</v>
      </c>
      <c r="D186" s="117"/>
      <c r="E186" s="117">
        <v>4</v>
      </c>
      <c r="F186" s="195"/>
      <c r="G186" s="106"/>
      <c r="H186" s="188"/>
      <c r="I186" s="111"/>
      <c r="J186" s="129">
        <v>4</v>
      </c>
      <c r="K186" s="91">
        <v>0</v>
      </c>
      <c r="L186" s="91">
        <v>0</v>
      </c>
      <c r="M186" s="89">
        <f t="shared" si="6"/>
        <v>0</v>
      </c>
      <c r="N186" s="187"/>
      <c r="O186" s="90">
        <f t="shared" si="7"/>
        <v>4</v>
      </c>
      <c r="P186" s="106">
        <v>0</v>
      </c>
      <c r="Q186" s="106">
        <v>0</v>
      </c>
      <c r="R186" s="108"/>
      <c r="S186" s="108"/>
      <c r="T186" s="108"/>
      <c r="U186" s="108"/>
      <c r="V186" s="108"/>
      <c r="W186" s="108"/>
      <c r="X186" s="108"/>
      <c r="Y186" s="108"/>
      <c r="Z186" s="108"/>
      <c r="AA186" s="108"/>
      <c r="AB186" s="108"/>
    </row>
    <row r="187" spans="1:28" s="100" customFormat="1" ht="15" customHeight="1">
      <c r="A187" s="117" t="s">
        <v>183</v>
      </c>
      <c r="B187" s="134" t="s">
        <v>445</v>
      </c>
      <c r="C187" s="134" t="s">
        <v>343</v>
      </c>
      <c r="D187" s="117"/>
      <c r="E187" s="117">
        <v>13</v>
      </c>
      <c r="F187" s="195"/>
      <c r="G187" s="106"/>
      <c r="H187" s="188"/>
      <c r="I187" s="111"/>
      <c r="J187" s="129">
        <v>13</v>
      </c>
      <c r="K187" s="91">
        <v>0</v>
      </c>
      <c r="L187" s="91">
        <v>0</v>
      </c>
      <c r="M187" s="89">
        <f t="shared" si="6"/>
        <v>0</v>
      </c>
      <c r="N187" s="187"/>
      <c r="O187" s="90">
        <f t="shared" si="7"/>
        <v>13</v>
      </c>
      <c r="P187" s="106">
        <v>0</v>
      </c>
      <c r="Q187" s="106">
        <v>0</v>
      </c>
      <c r="R187" s="108"/>
      <c r="S187" s="108"/>
      <c r="T187" s="108"/>
      <c r="U187" s="108"/>
      <c r="V187" s="108"/>
      <c r="W187" s="108"/>
      <c r="X187" s="108"/>
      <c r="Y187" s="108"/>
      <c r="Z187" s="108"/>
      <c r="AA187" s="108"/>
      <c r="AB187" s="108"/>
    </row>
    <row r="188" spans="1:28" s="100" customFormat="1" ht="15" customHeight="1">
      <c r="A188" s="117" t="s">
        <v>183</v>
      </c>
      <c r="B188" s="134" t="s">
        <v>445</v>
      </c>
      <c r="C188" s="134" t="s">
        <v>447</v>
      </c>
      <c r="D188" s="117"/>
      <c r="E188" s="117">
        <v>13</v>
      </c>
      <c r="F188" s="195"/>
      <c r="G188" s="106"/>
      <c r="H188" s="188"/>
      <c r="I188" s="111"/>
      <c r="J188" s="129">
        <v>12</v>
      </c>
      <c r="K188" s="91">
        <v>0</v>
      </c>
      <c r="L188" s="91">
        <v>0</v>
      </c>
      <c r="M188" s="89">
        <f t="shared" si="6"/>
        <v>0</v>
      </c>
      <c r="N188" s="187"/>
      <c r="O188" s="90">
        <f t="shared" si="7"/>
        <v>13</v>
      </c>
      <c r="P188" s="106">
        <v>0</v>
      </c>
      <c r="Q188" s="106">
        <v>0</v>
      </c>
      <c r="R188" s="108"/>
      <c r="S188" s="108"/>
      <c r="T188" s="108"/>
      <c r="U188" s="108"/>
      <c r="V188" s="108"/>
      <c r="W188" s="108"/>
      <c r="X188" s="108"/>
      <c r="Y188" s="108"/>
      <c r="Z188" s="108"/>
      <c r="AA188" s="108"/>
      <c r="AB188" s="108"/>
    </row>
    <row r="189" spans="1:28" s="100" customFormat="1" ht="15" customHeight="1">
      <c r="A189" s="117" t="s">
        <v>183</v>
      </c>
      <c r="B189" s="134" t="s">
        <v>445</v>
      </c>
      <c r="C189" s="134" t="s">
        <v>448</v>
      </c>
      <c r="D189" s="117"/>
      <c r="E189" s="117">
        <v>13</v>
      </c>
      <c r="F189" s="195"/>
      <c r="G189" s="106"/>
      <c r="H189" s="188"/>
      <c r="I189" s="111"/>
      <c r="J189" s="129">
        <v>13</v>
      </c>
      <c r="K189" s="91">
        <v>0</v>
      </c>
      <c r="L189" s="91">
        <v>0</v>
      </c>
      <c r="M189" s="89">
        <f t="shared" si="6"/>
        <v>0</v>
      </c>
      <c r="N189" s="187"/>
      <c r="O189" s="90">
        <f t="shared" si="7"/>
        <v>13</v>
      </c>
      <c r="P189" s="106">
        <v>0</v>
      </c>
      <c r="Q189" s="106">
        <v>0</v>
      </c>
      <c r="R189" s="108"/>
      <c r="S189" s="108"/>
      <c r="T189" s="108"/>
      <c r="U189" s="108"/>
      <c r="V189" s="108"/>
      <c r="W189" s="108"/>
      <c r="X189" s="108"/>
      <c r="Y189" s="108"/>
      <c r="Z189" s="108"/>
      <c r="AA189" s="108"/>
      <c r="AB189" s="108"/>
    </row>
    <row r="190" spans="1:28" s="100" customFormat="1" ht="15" customHeight="1">
      <c r="A190" s="117" t="s">
        <v>183</v>
      </c>
      <c r="B190" s="134" t="s">
        <v>445</v>
      </c>
      <c r="C190" s="134" t="s">
        <v>449</v>
      </c>
      <c r="D190" s="117"/>
      <c r="E190" s="117">
        <v>13</v>
      </c>
      <c r="F190" s="195"/>
      <c r="G190" s="106"/>
      <c r="H190" s="188"/>
      <c r="I190" s="111"/>
      <c r="J190" s="129">
        <v>13</v>
      </c>
      <c r="K190" s="91">
        <v>0</v>
      </c>
      <c r="L190" s="91">
        <v>0</v>
      </c>
      <c r="M190" s="89">
        <f t="shared" si="6"/>
        <v>0</v>
      </c>
      <c r="N190" s="187"/>
      <c r="O190" s="90">
        <f t="shared" si="7"/>
        <v>13</v>
      </c>
      <c r="P190" s="106">
        <v>0</v>
      </c>
      <c r="Q190" s="106">
        <v>0</v>
      </c>
      <c r="R190" s="108"/>
      <c r="S190" s="108"/>
      <c r="T190" s="108"/>
      <c r="U190" s="108"/>
      <c r="V190" s="108"/>
      <c r="W190" s="108"/>
      <c r="X190" s="108"/>
      <c r="Y190" s="108"/>
      <c r="Z190" s="108"/>
      <c r="AA190" s="108"/>
      <c r="AB190" s="108"/>
    </row>
    <row r="191" spans="1:28" s="100" customFormat="1" ht="15" customHeight="1">
      <c r="A191" s="117" t="s">
        <v>183</v>
      </c>
      <c r="B191" s="134" t="s">
        <v>445</v>
      </c>
      <c r="C191" s="134" t="s">
        <v>350</v>
      </c>
      <c r="D191" s="117"/>
      <c r="E191" s="117">
        <v>13</v>
      </c>
      <c r="F191" s="195"/>
      <c r="G191" s="106"/>
      <c r="H191" s="188"/>
      <c r="I191" s="111"/>
      <c r="J191" s="129">
        <v>13</v>
      </c>
      <c r="K191" s="91">
        <v>0</v>
      </c>
      <c r="L191" s="91">
        <v>0</v>
      </c>
      <c r="M191" s="89">
        <f t="shared" si="6"/>
        <v>0</v>
      </c>
      <c r="N191" s="187"/>
      <c r="O191" s="90">
        <f t="shared" si="7"/>
        <v>13</v>
      </c>
      <c r="P191" s="106">
        <v>0</v>
      </c>
      <c r="Q191" s="106">
        <v>0</v>
      </c>
      <c r="R191" s="108"/>
      <c r="S191" s="108"/>
      <c r="T191" s="108"/>
      <c r="U191" s="108"/>
      <c r="V191" s="108"/>
      <c r="W191" s="108"/>
      <c r="X191" s="108"/>
      <c r="Y191" s="108"/>
      <c r="Z191" s="108"/>
      <c r="AA191" s="108"/>
      <c r="AB191" s="108"/>
    </row>
    <row r="192" spans="1:28" s="100" customFormat="1" ht="15" customHeight="1">
      <c r="A192" s="117" t="s">
        <v>183</v>
      </c>
      <c r="B192" s="134" t="s">
        <v>450</v>
      </c>
      <c r="C192" s="134" t="s">
        <v>451</v>
      </c>
      <c r="D192" s="117"/>
      <c r="E192" s="117">
        <v>13</v>
      </c>
      <c r="F192" s="195"/>
      <c r="G192" s="106"/>
      <c r="H192" s="188"/>
      <c r="I192" s="111"/>
      <c r="J192" s="129">
        <v>13</v>
      </c>
      <c r="K192" s="91">
        <v>0</v>
      </c>
      <c r="L192" s="91">
        <v>0</v>
      </c>
      <c r="M192" s="89">
        <f t="shared" si="6"/>
        <v>0</v>
      </c>
      <c r="N192" s="187"/>
      <c r="O192" s="90">
        <f t="shared" si="7"/>
        <v>13</v>
      </c>
      <c r="P192" s="106">
        <v>0</v>
      </c>
      <c r="Q192" s="106">
        <v>0</v>
      </c>
      <c r="R192" s="108"/>
      <c r="S192" s="108"/>
      <c r="T192" s="108"/>
      <c r="U192" s="108"/>
      <c r="V192" s="108"/>
      <c r="W192" s="108"/>
      <c r="X192" s="108"/>
      <c r="Y192" s="108"/>
      <c r="Z192" s="108"/>
      <c r="AA192" s="108"/>
      <c r="AB192" s="108"/>
    </row>
    <row r="193" spans="1:28" s="100" customFormat="1" ht="15" customHeight="1">
      <c r="A193" s="117" t="s">
        <v>183</v>
      </c>
      <c r="B193" s="134" t="s">
        <v>450</v>
      </c>
      <c r="C193" s="134" t="s">
        <v>452</v>
      </c>
      <c r="D193" s="117"/>
      <c r="E193" s="117">
        <v>14</v>
      </c>
      <c r="F193" s="195"/>
      <c r="G193" s="106"/>
      <c r="H193" s="188"/>
      <c r="I193" s="111"/>
      <c r="J193" s="129">
        <v>14</v>
      </c>
      <c r="K193" s="91">
        <v>0</v>
      </c>
      <c r="L193" s="91">
        <v>0</v>
      </c>
      <c r="M193" s="89">
        <f t="shared" si="6"/>
        <v>0</v>
      </c>
      <c r="N193" s="187"/>
      <c r="O193" s="90">
        <f t="shared" si="7"/>
        <v>14</v>
      </c>
      <c r="P193" s="106">
        <v>0</v>
      </c>
      <c r="Q193" s="106">
        <v>0</v>
      </c>
      <c r="R193" s="108"/>
      <c r="S193" s="108"/>
      <c r="T193" s="108"/>
      <c r="U193" s="108"/>
      <c r="V193" s="108"/>
      <c r="W193" s="108"/>
      <c r="X193" s="108"/>
      <c r="Y193" s="108"/>
      <c r="Z193" s="108"/>
      <c r="AA193" s="108"/>
      <c r="AB193" s="108"/>
    </row>
    <row r="194" spans="1:28" s="100" customFormat="1" ht="15" customHeight="1">
      <c r="A194" s="117" t="s">
        <v>183</v>
      </c>
      <c r="B194" s="134" t="s">
        <v>453</v>
      </c>
      <c r="C194" s="134" t="s">
        <v>367</v>
      </c>
      <c r="D194" s="117"/>
      <c r="E194" s="117">
        <v>20</v>
      </c>
      <c r="F194" s="195"/>
      <c r="G194" s="106"/>
      <c r="H194" s="188"/>
      <c r="I194" s="111"/>
      <c r="J194" s="129">
        <v>19</v>
      </c>
      <c r="K194" s="91">
        <v>0</v>
      </c>
      <c r="L194" s="91">
        <v>0</v>
      </c>
      <c r="M194" s="89">
        <f t="shared" si="6"/>
        <v>0</v>
      </c>
      <c r="N194" s="187"/>
      <c r="O194" s="90">
        <f t="shared" si="7"/>
        <v>20</v>
      </c>
      <c r="P194" s="106">
        <v>0</v>
      </c>
      <c r="Q194" s="106">
        <v>0</v>
      </c>
      <c r="R194" s="108"/>
      <c r="S194" s="108"/>
      <c r="T194" s="108"/>
      <c r="U194" s="108"/>
      <c r="V194" s="108"/>
      <c r="W194" s="108"/>
      <c r="X194" s="108"/>
      <c r="Y194" s="108"/>
      <c r="Z194" s="108"/>
      <c r="AA194" s="108"/>
      <c r="AB194" s="108"/>
    </row>
    <row r="195" spans="1:28" s="100" customFormat="1" ht="15" customHeight="1">
      <c r="A195" s="117" t="s">
        <v>183</v>
      </c>
      <c r="B195" s="134" t="s">
        <v>454</v>
      </c>
      <c r="C195" s="134" t="s">
        <v>455</v>
      </c>
      <c r="D195" s="117" t="s">
        <v>184</v>
      </c>
      <c r="E195" s="117">
        <v>33</v>
      </c>
      <c r="F195" s="195"/>
      <c r="G195" s="107">
        <v>125.75</v>
      </c>
      <c r="H195" s="188"/>
      <c r="I195" s="111">
        <v>135.81</v>
      </c>
      <c r="J195" s="129">
        <v>33</v>
      </c>
      <c r="K195" s="91">
        <v>0</v>
      </c>
      <c r="L195" s="91">
        <v>0</v>
      </c>
      <c r="M195" s="89">
        <f t="shared" ref="M195:M219" si="8">K195*L195*12/100000</f>
        <v>0</v>
      </c>
      <c r="N195" s="187"/>
      <c r="O195" s="90">
        <f t="shared" ref="O195:O219" si="9">E195-K195</f>
        <v>33</v>
      </c>
      <c r="P195" s="106">
        <v>0</v>
      </c>
      <c r="Q195" s="106">
        <v>0</v>
      </c>
      <c r="R195" s="108"/>
      <c r="S195" s="108"/>
      <c r="T195" s="108"/>
      <c r="U195" s="108"/>
      <c r="V195" s="108"/>
      <c r="W195" s="108"/>
      <c r="X195" s="108"/>
      <c r="Y195" s="108"/>
      <c r="Z195" s="108"/>
      <c r="AA195" s="108"/>
      <c r="AB195" s="108"/>
    </row>
    <row r="196" spans="1:28" s="100" customFormat="1" ht="15" customHeight="1">
      <c r="A196" s="117" t="s">
        <v>183</v>
      </c>
      <c r="B196" s="134" t="s">
        <v>456</v>
      </c>
      <c r="C196" s="134" t="s">
        <v>277</v>
      </c>
      <c r="D196" s="117" t="s">
        <v>457</v>
      </c>
      <c r="E196" s="117">
        <v>13</v>
      </c>
      <c r="F196" s="195"/>
      <c r="G196" s="107">
        <v>14.6</v>
      </c>
      <c r="H196" s="188"/>
      <c r="I196" s="111">
        <v>15.768000000000001</v>
      </c>
      <c r="J196" s="129">
        <v>13</v>
      </c>
      <c r="K196" s="91">
        <v>0</v>
      </c>
      <c r="L196" s="91">
        <v>0</v>
      </c>
      <c r="M196" s="89">
        <f t="shared" si="8"/>
        <v>0</v>
      </c>
      <c r="N196" s="187"/>
      <c r="O196" s="90">
        <f t="shared" si="9"/>
        <v>13</v>
      </c>
      <c r="P196" s="106">
        <v>0</v>
      </c>
      <c r="Q196" s="106">
        <v>0</v>
      </c>
      <c r="R196" s="108"/>
      <c r="S196" s="108"/>
      <c r="T196" s="108"/>
      <c r="U196" s="108"/>
      <c r="V196" s="108"/>
      <c r="W196" s="108"/>
      <c r="X196" s="108"/>
      <c r="Y196" s="108"/>
      <c r="Z196" s="108"/>
      <c r="AA196" s="108"/>
      <c r="AB196" s="108"/>
    </row>
    <row r="197" spans="1:28" s="100" customFormat="1" ht="15" customHeight="1">
      <c r="A197" s="117" t="s">
        <v>183</v>
      </c>
      <c r="B197" s="134" t="s">
        <v>458</v>
      </c>
      <c r="C197" s="134" t="s">
        <v>459</v>
      </c>
      <c r="D197" s="117"/>
      <c r="E197" s="117">
        <v>4</v>
      </c>
      <c r="F197" s="195">
        <v>1204.23</v>
      </c>
      <c r="G197" s="106"/>
      <c r="H197" s="188">
        <v>1299.3371999999999</v>
      </c>
      <c r="I197" s="111"/>
      <c r="J197" s="129">
        <v>4</v>
      </c>
      <c r="K197" s="91">
        <v>0</v>
      </c>
      <c r="L197" s="91">
        <v>0</v>
      </c>
      <c r="M197" s="89">
        <f t="shared" si="8"/>
        <v>0</v>
      </c>
      <c r="N197" s="187"/>
      <c r="O197" s="90">
        <f t="shared" si="9"/>
        <v>4</v>
      </c>
      <c r="P197" s="106">
        <v>0</v>
      </c>
      <c r="Q197" s="106">
        <v>0</v>
      </c>
      <c r="R197" s="108"/>
      <c r="S197" s="108"/>
      <c r="T197" s="108"/>
      <c r="U197" s="108"/>
      <c r="V197" s="108"/>
      <c r="W197" s="108"/>
      <c r="X197" s="108"/>
      <c r="Y197" s="108"/>
      <c r="Z197" s="108"/>
      <c r="AA197" s="108"/>
      <c r="AB197" s="108"/>
    </row>
    <row r="198" spans="1:28" s="100" customFormat="1" ht="15" customHeight="1">
      <c r="A198" s="117" t="s">
        <v>183</v>
      </c>
      <c r="B198" s="134" t="s">
        <v>460</v>
      </c>
      <c r="C198" s="134" t="s">
        <v>461</v>
      </c>
      <c r="D198" s="117"/>
      <c r="E198" s="117">
        <v>13</v>
      </c>
      <c r="F198" s="195"/>
      <c r="G198" s="106"/>
      <c r="H198" s="188"/>
      <c r="I198" s="111"/>
      <c r="J198" s="129">
        <v>13</v>
      </c>
      <c r="K198" s="91">
        <v>0</v>
      </c>
      <c r="L198" s="91">
        <v>0</v>
      </c>
      <c r="M198" s="89">
        <f t="shared" si="8"/>
        <v>0</v>
      </c>
      <c r="N198" s="187"/>
      <c r="O198" s="90">
        <f t="shared" si="9"/>
        <v>13</v>
      </c>
      <c r="P198" s="106">
        <v>0</v>
      </c>
      <c r="Q198" s="106">
        <v>0</v>
      </c>
      <c r="R198" s="108"/>
      <c r="S198" s="108"/>
      <c r="T198" s="108"/>
      <c r="U198" s="108"/>
      <c r="V198" s="108"/>
      <c r="W198" s="108"/>
      <c r="X198" s="108"/>
      <c r="Y198" s="108"/>
      <c r="Z198" s="108"/>
      <c r="AA198" s="108"/>
      <c r="AB198" s="108"/>
    </row>
    <row r="199" spans="1:28" s="100" customFormat="1" ht="15" customHeight="1">
      <c r="A199" s="117" t="s">
        <v>183</v>
      </c>
      <c r="B199" s="134" t="s">
        <v>462</v>
      </c>
      <c r="C199" s="134" t="s">
        <v>463</v>
      </c>
      <c r="D199" s="117"/>
      <c r="E199" s="117">
        <v>13</v>
      </c>
      <c r="F199" s="195"/>
      <c r="G199" s="106"/>
      <c r="H199" s="188"/>
      <c r="I199" s="111"/>
      <c r="J199" s="129">
        <v>13</v>
      </c>
      <c r="K199" s="91">
        <v>0</v>
      </c>
      <c r="L199" s="91">
        <v>0</v>
      </c>
      <c r="M199" s="89">
        <f t="shared" si="8"/>
        <v>0</v>
      </c>
      <c r="N199" s="187"/>
      <c r="O199" s="90">
        <f t="shared" si="9"/>
        <v>13</v>
      </c>
      <c r="P199" s="106">
        <v>0</v>
      </c>
      <c r="Q199" s="106">
        <v>0</v>
      </c>
      <c r="R199" s="108"/>
      <c r="S199" s="108"/>
      <c r="T199" s="108"/>
      <c r="U199" s="108"/>
      <c r="V199" s="108"/>
      <c r="W199" s="108"/>
      <c r="X199" s="108"/>
      <c r="Y199" s="108"/>
      <c r="Z199" s="108"/>
      <c r="AA199" s="108"/>
      <c r="AB199" s="108"/>
    </row>
    <row r="200" spans="1:28" s="100" customFormat="1" ht="15" customHeight="1">
      <c r="A200" s="117" t="s">
        <v>183</v>
      </c>
      <c r="B200" s="134" t="s">
        <v>462</v>
      </c>
      <c r="C200" s="134" t="s">
        <v>464</v>
      </c>
      <c r="D200" s="117"/>
      <c r="E200" s="117">
        <v>13</v>
      </c>
      <c r="F200" s="195"/>
      <c r="G200" s="106"/>
      <c r="H200" s="188"/>
      <c r="I200" s="111"/>
      <c r="J200" s="129">
        <v>13</v>
      </c>
      <c r="K200" s="91">
        <v>0</v>
      </c>
      <c r="L200" s="91">
        <v>0</v>
      </c>
      <c r="M200" s="89">
        <f t="shared" si="8"/>
        <v>0</v>
      </c>
      <c r="N200" s="187"/>
      <c r="O200" s="90">
        <f t="shared" si="9"/>
        <v>13</v>
      </c>
      <c r="P200" s="106">
        <v>0</v>
      </c>
      <c r="Q200" s="106">
        <v>0</v>
      </c>
      <c r="R200" s="108"/>
      <c r="S200" s="108"/>
      <c r="T200" s="108"/>
      <c r="U200" s="108"/>
      <c r="V200" s="108"/>
      <c r="W200" s="108"/>
      <c r="X200" s="108"/>
      <c r="Y200" s="108"/>
      <c r="Z200" s="108"/>
      <c r="AA200" s="108"/>
      <c r="AB200" s="108"/>
    </row>
    <row r="201" spans="1:28" s="100" customFormat="1" ht="15" customHeight="1">
      <c r="A201" s="117" t="s">
        <v>183</v>
      </c>
      <c r="B201" s="134" t="s">
        <v>465</v>
      </c>
      <c r="C201" s="134" t="s">
        <v>466</v>
      </c>
      <c r="D201" s="117"/>
      <c r="E201" s="117">
        <v>13</v>
      </c>
      <c r="F201" s="195"/>
      <c r="G201" s="106"/>
      <c r="H201" s="188"/>
      <c r="I201" s="111"/>
      <c r="J201" s="129">
        <v>13</v>
      </c>
      <c r="K201" s="91">
        <v>0</v>
      </c>
      <c r="L201" s="91">
        <v>0</v>
      </c>
      <c r="M201" s="89">
        <f t="shared" si="8"/>
        <v>0</v>
      </c>
      <c r="N201" s="187"/>
      <c r="O201" s="90">
        <f t="shared" si="9"/>
        <v>13</v>
      </c>
      <c r="P201" s="106">
        <v>0</v>
      </c>
      <c r="Q201" s="106">
        <v>0</v>
      </c>
      <c r="R201" s="108"/>
      <c r="S201" s="108"/>
      <c r="T201" s="108"/>
      <c r="U201" s="108"/>
      <c r="V201" s="108"/>
      <c r="W201" s="108"/>
      <c r="X201" s="108"/>
      <c r="Y201" s="108"/>
      <c r="Z201" s="108"/>
      <c r="AA201" s="108"/>
      <c r="AB201" s="108"/>
    </row>
    <row r="202" spans="1:28" s="100" customFormat="1" ht="15" customHeight="1">
      <c r="A202" s="117" t="s">
        <v>183</v>
      </c>
      <c r="B202" s="134" t="s">
        <v>465</v>
      </c>
      <c r="C202" s="134" t="s">
        <v>279</v>
      </c>
      <c r="D202" s="117" t="s">
        <v>467</v>
      </c>
      <c r="E202" s="117">
        <v>14</v>
      </c>
      <c r="F202" s="195"/>
      <c r="G202" s="107">
        <v>20.350000000000001</v>
      </c>
      <c r="H202" s="188"/>
      <c r="I202" s="111">
        <v>21.978000000000002</v>
      </c>
      <c r="J202" s="129">
        <v>14</v>
      </c>
      <c r="K202" s="91">
        <v>0</v>
      </c>
      <c r="L202" s="91">
        <v>0</v>
      </c>
      <c r="M202" s="89">
        <f t="shared" si="8"/>
        <v>0</v>
      </c>
      <c r="N202" s="187"/>
      <c r="O202" s="90">
        <f t="shared" si="9"/>
        <v>14</v>
      </c>
      <c r="P202" s="106">
        <v>0</v>
      </c>
      <c r="Q202" s="106">
        <v>0</v>
      </c>
      <c r="R202" s="108"/>
      <c r="S202" s="108"/>
      <c r="T202" s="108"/>
      <c r="U202" s="108"/>
      <c r="V202" s="108"/>
      <c r="W202" s="108"/>
      <c r="X202" s="108"/>
      <c r="Y202" s="108"/>
      <c r="Z202" s="108"/>
      <c r="AA202" s="108"/>
      <c r="AB202" s="108"/>
    </row>
    <row r="203" spans="1:28" s="100" customFormat="1" ht="15" customHeight="1">
      <c r="A203" s="117" t="s">
        <v>183</v>
      </c>
      <c r="B203" s="134" t="s">
        <v>468</v>
      </c>
      <c r="C203" s="134" t="s">
        <v>469</v>
      </c>
      <c r="D203" s="117"/>
      <c r="E203" s="117">
        <v>239</v>
      </c>
      <c r="F203" s="195"/>
      <c r="G203" s="106"/>
      <c r="H203" s="188"/>
      <c r="I203" s="111"/>
      <c r="J203" s="129">
        <v>239</v>
      </c>
      <c r="K203" s="91">
        <v>0</v>
      </c>
      <c r="L203" s="91">
        <v>0</v>
      </c>
      <c r="M203" s="89">
        <f t="shared" si="8"/>
        <v>0</v>
      </c>
      <c r="N203" s="187"/>
      <c r="O203" s="90">
        <f t="shared" si="9"/>
        <v>239</v>
      </c>
      <c r="P203" s="106">
        <v>0</v>
      </c>
      <c r="Q203" s="106">
        <v>0</v>
      </c>
      <c r="R203" s="185"/>
      <c r="S203" s="185"/>
      <c r="T203" s="185"/>
      <c r="U203" s="185"/>
      <c r="V203" s="185"/>
      <c r="W203" s="185"/>
      <c r="X203" s="185"/>
      <c r="Y203" s="185"/>
      <c r="Z203" s="185"/>
      <c r="AA203" s="185"/>
      <c r="AB203" s="108"/>
    </row>
    <row r="204" spans="1:28" s="100" customFormat="1" ht="15" customHeight="1">
      <c r="A204" s="117" t="s">
        <v>183</v>
      </c>
      <c r="B204" s="134" t="s">
        <v>468</v>
      </c>
      <c r="C204" s="134" t="s">
        <v>470</v>
      </c>
      <c r="D204" s="117"/>
      <c r="E204" s="117">
        <v>13</v>
      </c>
      <c r="F204" s="195"/>
      <c r="G204" s="106"/>
      <c r="H204" s="188"/>
      <c r="I204" s="111"/>
      <c r="J204" s="129">
        <v>13</v>
      </c>
      <c r="K204" s="91">
        <v>0</v>
      </c>
      <c r="L204" s="91">
        <v>0</v>
      </c>
      <c r="M204" s="89">
        <f t="shared" si="8"/>
        <v>0</v>
      </c>
      <c r="N204" s="187"/>
      <c r="O204" s="90">
        <f t="shared" si="9"/>
        <v>13</v>
      </c>
      <c r="P204" s="106">
        <v>0</v>
      </c>
      <c r="Q204" s="106">
        <v>0</v>
      </c>
      <c r="R204" s="185"/>
      <c r="S204" s="185"/>
      <c r="T204" s="185"/>
      <c r="U204" s="185"/>
      <c r="V204" s="185"/>
      <c r="W204" s="185"/>
      <c r="X204" s="185"/>
      <c r="Y204" s="185"/>
      <c r="Z204" s="185"/>
      <c r="AA204" s="185"/>
      <c r="AB204" s="108"/>
    </row>
    <row r="205" spans="1:28" s="100" customFormat="1" ht="15" customHeight="1">
      <c r="A205" s="117" t="s">
        <v>183</v>
      </c>
      <c r="B205" s="134" t="s">
        <v>468</v>
      </c>
      <c r="C205" s="134" t="s">
        <v>471</v>
      </c>
      <c r="D205" s="117"/>
      <c r="E205" s="117">
        <v>134</v>
      </c>
      <c r="F205" s="195"/>
      <c r="G205" s="106"/>
      <c r="H205" s="188"/>
      <c r="I205" s="111"/>
      <c r="J205" s="129">
        <v>134</v>
      </c>
      <c r="K205" s="91">
        <v>0</v>
      </c>
      <c r="L205" s="91">
        <v>0</v>
      </c>
      <c r="M205" s="89">
        <f t="shared" si="8"/>
        <v>0</v>
      </c>
      <c r="N205" s="187"/>
      <c r="O205" s="90">
        <f t="shared" si="9"/>
        <v>134</v>
      </c>
      <c r="P205" s="106">
        <v>0</v>
      </c>
      <c r="Q205" s="106">
        <v>0</v>
      </c>
      <c r="R205" s="185"/>
      <c r="S205" s="185"/>
      <c r="T205" s="185"/>
      <c r="U205" s="185"/>
      <c r="V205" s="185"/>
      <c r="W205" s="185"/>
      <c r="X205" s="185"/>
      <c r="Y205" s="185"/>
      <c r="Z205" s="185"/>
      <c r="AA205" s="185"/>
      <c r="AB205" s="108"/>
    </row>
    <row r="206" spans="1:28" s="100" customFormat="1" ht="15" customHeight="1">
      <c r="A206" s="117" t="s">
        <v>183</v>
      </c>
      <c r="B206" s="134" t="s">
        <v>472</v>
      </c>
      <c r="C206" s="134" t="s">
        <v>473</v>
      </c>
      <c r="D206" s="117"/>
      <c r="E206" s="117">
        <v>13</v>
      </c>
      <c r="F206" s="195"/>
      <c r="G206" s="106"/>
      <c r="H206" s="188"/>
      <c r="I206" s="111"/>
      <c r="J206" s="129">
        <v>13</v>
      </c>
      <c r="K206" s="91">
        <v>0</v>
      </c>
      <c r="L206" s="91">
        <v>0</v>
      </c>
      <c r="M206" s="89">
        <f t="shared" si="8"/>
        <v>0</v>
      </c>
      <c r="N206" s="187"/>
      <c r="O206" s="90">
        <f t="shared" si="9"/>
        <v>13</v>
      </c>
      <c r="P206" s="106">
        <v>0</v>
      </c>
      <c r="Q206" s="106">
        <v>0</v>
      </c>
      <c r="R206" s="185"/>
      <c r="S206" s="185"/>
      <c r="T206" s="185"/>
      <c r="U206" s="185"/>
      <c r="V206" s="185"/>
      <c r="W206" s="185"/>
      <c r="X206" s="185"/>
      <c r="Y206" s="185"/>
      <c r="Z206" s="185"/>
      <c r="AA206" s="185"/>
      <c r="AB206" s="108"/>
    </row>
    <row r="207" spans="1:28" s="100" customFormat="1" ht="15" customHeight="1">
      <c r="A207" s="117" t="s">
        <v>183</v>
      </c>
      <c r="B207" s="134" t="s">
        <v>474</v>
      </c>
      <c r="C207" s="134" t="s">
        <v>475</v>
      </c>
      <c r="D207" s="117"/>
      <c r="E207" s="117">
        <v>4</v>
      </c>
      <c r="F207" s="195"/>
      <c r="G207" s="106"/>
      <c r="H207" s="188"/>
      <c r="I207" s="111"/>
      <c r="J207" s="129">
        <v>4</v>
      </c>
      <c r="K207" s="91">
        <v>0</v>
      </c>
      <c r="L207" s="91">
        <v>0</v>
      </c>
      <c r="M207" s="89">
        <f t="shared" si="8"/>
        <v>0</v>
      </c>
      <c r="N207" s="187"/>
      <c r="O207" s="90">
        <f t="shared" si="9"/>
        <v>4</v>
      </c>
      <c r="P207" s="106">
        <v>0</v>
      </c>
      <c r="Q207" s="106">
        <v>0</v>
      </c>
      <c r="R207" s="185"/>
      <c r="S207" s="185"/>
      <c r="T207" s="185"/>
      <c r="U207" s="185"/>
      <c r="V207" s="185"/>
      <c r="W207" s="185"/>
      <c r="X207" s="185"/>
      <c r="Y207" s="185"/>
      <c r="Z207" s="185"/>
      <c r="AA207" s="185"/>
      <c r="AB207" s="108"/>
    </row>
    <row r="208" spans="1:28" s="100" customFormat="1" ht="15" customHeight="1">
      <c r="A208" s="117" t="s">
        <v>183</v>
      </c>
      <c r="B208" s="134" t="s">
        <v>476</v>
      </c>
      <c r="C208" s="134" t="s">
        <v>477</v>
      </c>
      <c r="D208" s="117" t="s">
        <v>478</v>
      </c>
      <c r="E208" s="117">
        <v>22</v>
      </c>
      <c r="F208" s="195"/>
      <c r="G208" s="107">
        <v>36.22</v>
      </c>
      <c r="H208" s="188"/>
      <c r="I208" s="111">
        <v>39.6036</v>
      </c>
      <c r="J208" s="129">
        <v>22</v>
      </c>
      <c r="K208" s="91">
        <v>0</v>
      </c>
      <c r="L208" s="91">
        <v>0</v>
      </c>
      <c r="M208" s="89">
        <f t="shared" si="8"/>
        <v>0</v>
      </c>
      <c r="N208" s="187"/>
      <c r="O208" s="90">
        <f t="shared" si="9"/>
        <v>22</v>
      </c>
      <c r="P208" s="106">
        <v>0</v>
      </c>
      <c r="Q208" s="106">
        <v>0</v>
      </c>
      <c r="R208" s="185"/>
      <c r="S208" s="185"/>
      <c r="T208" s="185"/>
      <c r="U208" s="185"/>
      <c r="V208" s="185"/>
      <c r="W208" s="185"/>
      <c r="X208" s="185"/>
      <c r="Y208" s="185"/>
      <c r="Z208" s="185"/>
      <c r="AA208" s="185"/>
      <c r="AB208" s="108"/>
    </row>
    <row r="209" spans="1:28" s="100" customFormat="1" ht="15" customHeight="1">
      <c r="A209" s="117" t="s">
        <v>183</v>
      </c>
      <c r="B209" s="134" t="s">
        <v>479</v>
      </c>
      <c r="C209" s="134" t="s">
        <v>380</v>
      </c>
      <c r="D209" s="117" t="s">
        <v>480</v>
      </c>
      <c r="E209" s="117">
        <v>3</v>
      </c>
      <c r="F209" s="195"/>
      <c r="G209" s="107">
        <v>4.4800000000000004</v>
      </c>
      <c r="H209" s="188"/>
      <c r="I209" s="111">
        <v>4.8384</v>
      </c>
      <c r="J209" s="129">
        <v>3</v>
      </c>
      <c r="K209" s="91">
        <v>0</v>
      </c>
      <c r="L209" s="91">
        <v>0</v>
      </c>
      <c r="M209" s="89">
        <f t="shared" si="8"/>
        <v>0</v>
      </c>
      <c r="N209" s="187"/>
      <c r="O209" s="90">
        <f t="shared" si="9"/>
        <v>3</v>
      </c>
      <c r="P209" s="106">
        <v>0</v>
      </c>
      <c r="Q209" s="106">
        <v>0</v>
      </c>
      <c r="R209" s="185"/>
      <c r="S209" s="185"/>
      <c r="T209" s="185"/>
      <c r="U209" s="185"/>
      <c r="V209" s="185"/>
      <c r="W209" s="185"/>
      <c r="X209" s="185"/>
      <c r="Y209" s="185"/>
      <c r="Z209" s="185"/>
      <c r="AA209" s="185"/>
      <c r="AB209" s="108"/>
    </row>
    <row r="210" spans="1:28" s="100" customFormat="1" ht="15" customHeight="1">
      <c r="A210" s="117" t="s">
        <v>183</v>
      </c>
      <c r="B210" s="134" t="s">
        <v>481</v>
      </c>
      <c r="C210" s="134" t="s">
        <v>424</v>
      </c>
      <c r="D210" s="117"/>
      <c r="E210" s="117">
        <v>13</v>
      </c>
      <c r="F210" s="195">
        <v>223.81</v>
      </c>
      <c r="G210" s="106"/>
      <c r="H210" s="188">
        <v>247.2336</v>
      </c>
      <c r="I210" s="111"/>
      <c r="J210" s="129">
        <v>13</v>
      </c>
      <c r="K210" s="91">
        <v>0</v>
      </c>
      <c r="L210" s="91">
        <v>0</v>
      </c>
      <c r="M210" s="89">
        <f t="shared" si="8"/>
        <v>0</v>
      </c>
      <c r="N210" s="187"/>
      <c r="O210" s="90">
        <f t="shared" si="9"/>
        <v>13</v>
      </c>
      <c r="P210" s="106">
        <v>0</v>
      </c>
      <c r="Q210" s="106">
        <v>0</v>
      </c>
      <c r="R210" s="185"/>
      <c r="S210" s="185"/>
      <c r="T210" s="185"/>
      <c r="U210" s="185"/>
      <c r="V210" s="185"/>
      <c r="W210" s="185"/>
      <c r="X210" s="185"/>
      <c r="Y210" s="185"/>
      <c r="Z210" s="185"/>
      <c r="AA210" s="185"/>
      <c r="AB210" s="108"/>
    </row>
    <row r="211" spans="1:28" s="100" customFormat="1" ht="15" customHeight="1">
      <c r="A211" s="117" t="s">
        <v>183</v>
      </c>
      <c r="B211" s="134" t="s">
        <v>481</v>
      </c>
      <c r="C211" s="134" t="s">
        <v>482</v>
      </c>
      <c r="D211" s="117"/>
      <c r="E211" s="117">
        <v>13</v>
      </c>
      <c r="F211" s="195"/>
      <c r="G211" s="106"/>
      <c r="H211" s="188"/>
      <c r="I211" s="111"/>
      <c r="J211" s="129">
        <v>13</v>
      </c>
      <c r="K211" s="91">
        <v>0</v>
      </c>
      <c r="L211" s="91">
        <v>0</v>
      </c>
      <c r="M211" s="89">
        <f t="shared" si="8"/>
        <v>0</v>
      </c>
      <c r="N211" s="187"/>
      <c r="O211" s="90">
        <f t="shared" si="9"/>
        <v>13</v>
      </c>
      <c r="P211" s="106">
        <v>0</v>
      </c>
      <c r="Q211" s="106">
        <v>0</v>
      </c>
      <c r="R211" s="185"/>
      <c r="S211" s="185"/>
      <c r="T211" s="185"/>
      <c r="U211" s="185"/>
      <c r="V211" s="185"/>
      <c r="W211" s="185"/>
      <c r="X211" s="185"/>
      <c r="Y211" s="185"/>
      <c r="Z211" s="185"/>
      <c r="AA211" s="185"/>
      <c r="AB211" s="108"/>
    </row>
    <row r="212" spans="1:28" s="100" customFormat="1" ht="15" customHeight="1">
      <c r="A212" s="117" t="s">
        <v>183</v>
      </c>
      <c r="B212" s="134" t="s">
        <v>481</v>
      </c>
      <c r="C212" s="134" t="s">
        <v>483</v>
      </c>
      <c r="D212" s="117"/>
      <c r="E212" s="117">
        <v>9</v>
      </c>
      <c r="F212" s="195"/>
      <c r="G212" s="106"/>
      <c r="H212" s="188"/>
      <c r="I212" s="111"/>
      <c r="J212" s="129">
        <v>9</v>
      </c>
      <c r="K212" s="91">
        <v>0</v>
      </c>
      <c r="L212" s="91">
        <v>0</v>
      </c>
      <c r="M212" s="89">
        <f t="shared" si="8"/>
        <v>0</v>
      </c>
      <c r="N212" s="187"/>
      <c r="O212" s="90">
        <f t="shared" si="9"/>
        <v>9</v>
      </c>
      <c r="P212" s="106">
        <v>0</v>
      </c>
      <c r="Q212" s="106">
        <v>0</v>
      </c>
      <c r="R212" s="185"/>
      <c r="S212" s="185"/>
      <c r="T212" s="185"/>
      <c r="U212" s="185"/>
      <c r="V212" s="185"/>
      <c r="W212" s="185"/>
      <c r="X212" s="185"/>
      <c r="Y212" s="185"/>
      <c r="Z212" s="185"/>
      <c r="AA212" s="185"/>
      <c r="AB212" s="108"/>
    </row>
    <row r="213" spans="1:28" s="100" customFormat="1" ht="15" customHeight="1">
      <c r="A213" s="117" t="s">
        <v>183</v>
      </c>
      <c r="B213" s="134" t="s">
        <v>481</v>
      </c>
      <c r="C213" s="134" t="s">
        <v>484</v>
      </c>
      <c r="D213" s="117"/>
      <c r="E213" s="117">
        <v>3</v>
      </c>
      <c r="F213" s="195"/>
      <c r="G213" s="106"/>
      <c r="H213" s="188"/>
      <c r="I213" s="111"/>
      <c r="J213" s="129">
        <v>3</v>
      </c>
      <c r="K213" s="91">
        <v>0</v>
      </c>
      <c r="L213" s="91">
        <v>0</v>
      </c>
      <c r="M213" s="89">
        <f t="shared" si="8"/>
        <v>0</v>
      </c>
      <c r="N213" s="187"/>
      <c r="O213" s="90">
        <f t="shared" si="9"/>
        <v>3</v>
      </c>
      <c r="P213" s="106">
        <v>0</v>
      </c>
      <c r="Q213" s="106">
        <v>0</v>
      </c>
      <c r="R213" s="185"/>
      <c r="S213" s="185"/>
      <c r="T213" s="185"/>
      <c r="U213" s="185"/>
      <c r="V213" s="185"/>
      <c r="W213" s="185"/>
      <c r="X213" s="185"/>
      <c r="Y213" s="185"/>
      <c r="Z213" s="185"/>
      <c r="AA213" s="185"/>
      <c r="AB213" s="108"/>
    </row>
    <row r="214" spans="1:28" s="100" customFormat="1" ht="15" customHeight="1">
      <c r="A214" s="117" t="s">
        <v>183</v>
      </c>
      <c r="B214" s="134" t="s">
        <v>481</v>
      </c>
      <c r="C214" s="134" t="s">
        <v>485</v>
      </c>
      <c r="D214" s="117"/>
      <c r="E214" s="117">
        <v>13</v>
      </c>
      <c r="F214" s="195"/>
      <c r="G214" s="106"/>
      <c r="H214" s="188"/>
      <c r="I214" s="111"/>
      <c r="J214" s="129">
        <v>13</v>
      </c>
      <c r="K214" s="91">
        <v>0</v>
      </c>
      <c r="L214" s="91">
        <v>0</v>
      </c>
      <c r="M214" s="89">
        <f t="shared" si="8"/>
        <v>0</v>
      </c>
      <c r="N214" s="187"/>
      <c r="O214" s="90">
        <f t="shared" si="9"/>
        <v>13</v>
      </c>
      <c r="P214" s="106">
        <v>0</v>
      </c>
      <c r="Q214" s="106">
        <v>0</v>
      </c>
      <c r="R214" s="185"/>
      <c r="S214" s="185"/>
      <c r="T214" s="185"/>
      <c r="U214" s="185"/>
      <c r="V214" s="185"/>
      <c r="W214" s="185"/>
      <c r="X214" s="185"/>
      <c r="Y214" s="185"/>
      <c r="Z214" s="185"/>
      <c r="AA214" s="185"/>
      <c r="AB214" s="108"/>
    </row>
    <row r="215" spans="1:28" s="100" customFormat="1" ht="15" customHeight="1">
      <c r="A215" s="117" t="s">
        <v>183</v>
      </c>
      <c r="B215" s="134" t="s">
        <v>486</v>
      </c>
      <c r="C215" s="134" t="s">
        <v>279</v>
      </c>
      <c r="D215" s="117" t="s">
        <v>184</v>
      </c>
      <c r="E215" s="117">
        <v>29</v>
      </c>
      <c r="F215" s="195"/>
      <c r="G215" s="107">
        <v>41.77</v>
      </c>
      <c r="H215" s="188"/>
      <c r="I215" s="111">
        <v>45.115622999999999</v>
      </c>
      <c r="J215" s="129">
        <v>29</v>
      </c>
      <c r="K215" s="91">
        <v>0</v>
      </c>
      <c r="L215" s="91">
        <v>0</v>
      </c>
      <c r="M215" s="89">
        <f t="shared" si="8"/>
        <v>0</v>
      </c>
      <c r="N215" s="187"/>
      <c r="O215" s="90">
        <f t="shared" si="9"/>
        <v>29</v>
      </c>
      <c r="P215" s="106">
        <v>0</v>
      </c>
      <c r="Q215" s="106">
        <v>0</v>
      </c>
      <c r="R215" s="185"/>
      <c r="S215" s="185"/>
      <c r="T215" s="185"/>
      <c r="U215" s="185"/>
      <c r="V215" s="185"/>
      <c r="W215" s="185"/>
      <c r="X215" s="185"/>
      <c r="Y215" s="185"/>
      <c r="Z215" s="185"/>
      <c r="AA215" s="185"/>
      <c r="AB215" s="108"/>
    </row>
    <row r="216" spans="1:28" s="100" customFormat="1" ht="15" customHeight="1">
      <c r="A216" s="117" t="s">
        <v>183</v>
      </c>
      <c r="B216" s="134" t="s">
        <v>487</v>
      </c>
      <c r="C216" s="134" t="s">
        <v>455</v>
      </c>
      <c r="D216" s="117" t="s">
        <v>184</v>
      </c>
      <c r="E216" s="117">
        <v>225</v>
      </c>
      <c r="F216" s="195">
        <v>597.36</v>
      </c>
      <c r="G216" s="106">
        <v>344.64</v>
      </c>
      <c r="H216" s="189">
        <v>645.14880000000005</v>
      </c>
      <c r="I216" s="111">
        <v>372.21282000000002</v>
      </c>
      <c r="J216" s="129">
        <v>255</v>
      </c>
      <c r="K216" s="91">
        <v>0</v>
      </c>
      <c r="L216" s="91">
        <v>0</v>
      </c>
      <c r="M216" s="89">
        <f t="shared" si="8"/>
        <v>0</v>
      </c>
      <c r="N216" s="187"/>
      <c r="O216" s="90">
        <f t="shared" si="9"/>
        <v>225</v>
      </c>
      <c r="P216" s="106">
        <v>0</v>
      </c>
      <c r="Q216" s="106">
        <v>0</v>
      </c>
      <c r="R216" s="185"/>
      <c r="S216" s="185"/>
      <c r="T216" s="185"/>
      <c r="U216" s="185"/>
      <c r="V216" s="185"/>
      <c r="W216" s="185"/>
      <c r="X216" s="185"/>
      <c r="Y216" s="185"/>
      <c r="Z216" s="185"/>
      <c r="AA216" s="185"/>
      <c r="AB216" s="108"/>
    </row>
    <row r="217" spans="1:28" s="100" customFormat="1" ht="15" customHeight="1">
      <c r="A217" s="117" t="s">
        <v>183</v>
      </c>
      <c r="B217" s="134" t="s">
        <v>488</v>
      </c>
      <c r="C217" s="134" t="s">
        <v>277</v>
      </c>
      <c r="D217" s="117" t="s">
        <v>377</v>
      </c>
      <c r="E217" s="117">
        <v>225</v>
      </c>
      <c r="F217" s="195"/>
      <c r="G217" s="106">
        <v>252.72</v>
      </c>
      <c r="H217" s="189"/>
      <c r="I217" s="111">
        <v>272.93759999999997</v>
      </c>
      <c r="J217" s="129">
        <v>225</v>
      </c>
      <c r="K217" s="91">
        <v>0</v>
      </c>
      <c r="L217" s="91">
        <v>0</v>
      </c>
      <c r="M217" s="89">
        <f t="shared" si="8"/>
        <v>0</v>
      </c>
      <c r="N217" s="187"/>
      <c r="O217" s="90">
        <f t="shared" si="9"/>
        <v>225</v>
      </c>
      <c r="P217" s="106">
        <v>0</v>
      </c>
      <c r="Q217" s="106">
        <v>0</v>
      </c>
      <c r="R217" s="185"/>
      <c r="S217" s="185"/>
      <c r="T217" s="185"/>
      <c r="U217" s="185"/>
      <c r="V217" s="185"/>
      <c r="W217" s="185"/>
      <c r="X217" s="185"/>
      <c r="Y217" s="185"/>
      <c r="Z217" s="185"/>
      <c r="AA217" s="185"/>
      <c r="AB217" s="108"/>
    </row>
    <row r="218" spans="1:28" s="100" customFormat="1" ht="15" customHeight="1">
      <c r="A218" s="117" t="s">
        <v>183</v>
      </c>
      <c r="B218" s="134" t="s">
        <v>489</v>
      </c>
      <c r="C218" s="134" t="s">
        <v>490</v>
      </c>
      <c r="D218" s="117"/>
      <c r="E218" s="117">
        <v>24</v>
      </c>
      <c r="F218" s="95">
        <v>55.13</v>
      </c>
      <c r="G218" s="106"/>
      <c r="H218" s="111">
        <v>59.544906623999999</v>
      </c>
      <c r="I218" s="111"/>
      <c r="J218" s="129">
        <v>24</v>
      </c>
      <c r="K218" s="91">
        <v>0</v>
      </c>
      <c r="L218" s="91">
        <v>0</v>
      </c>
      <c r="M218" s="89">
        <f t="shared" si="8"/>
        <v>0</v>
      </c>
      <c r="N218" s="187"/>
      <c r="O218" s="90">
        <f t="shared" si="9"/>
        <v>24</v>
      </c>
      <c r="P218" s="106">
        <v>0</v>
      </c>
      <c r="Q218" s="106">
        <v>0</v>
      </c>
      <c r="R218" s="185"/>
      <c r="S218" s="185"/>
      <c r="T218" s="185"/>
      <c r="U218" s="185"/>
      <c r="V218" s="185"/>
      <c r="W218" s="185"/>
      <c r="X218" s="185"/>
      <c r="Y218" s="185"/>
      <c r="Z218" s="185"/>
      <c r="AA218" s="185"/>
      <c r="AB218" s="108"/>
    </row>
    <row r="219" spans="1:28" s="100" customFormat="1" ht="15" customHeight="1">
      <c r="A219" s="135" t="s">
        <v>182</v>
      </c>
      <c r="B219" s="134" t="s">
        <v>491</v>
      </c>
      <c r="C219" s="134" t="s">
        <v>594</v>
      </c>
      <c r="D219" s="117"/>
      <c r="E219" s="117">
        <v>6313</v>
      </c>
      <c r="F219" s="111">
        <v>17807.5</v>
      </c>
      <c r="G219" s="110"/>
      <c r="H219" s="110"/>
      <c r="I219" s="110"/>
      <c r="J219" s="129">
        <v>6313</v>
      </c>
      <c r="K219" s="91">
        <v>0</v>
      </c>
      <c r="L219" s="91">
        <v>0</v>
      </c>
      <c r="M219" s="89">
        <f t="shared" si="8"/>
        <v>0</v>
      </c>
      <c r="N219" s="187"/>
      <c r="O219" s="90">
        <f t="shared" si="9"/>
        <v>6313</v>
      </c>
      <c r="P219" s="106">
        <v>0</v>
      </c>
      <c r="Q219" s="106">
        <v>0</v>
      </c>
      <c r="R219" s="185"/>
      <c r="S219" s="185"/>
      <c r="T219" s="185"/>
      <c r="U219" s="185"/>
      <c r="V219" s="185"/>
      <c r="W219" s="185"/>
      <c r="X219" s="185"/>
      <c r="Y219" s="185"/>
      <c r="Z219" s="185"/>
      <c r="AA219" s="185"/>
      <c r="AB219" s="108"/>
    </row>
    <row r="220" spans="1:28" s="50" customFormat="1" ht="15" customHeight="1">
      <c r="B220" s="155"/>
      <c r="J220" s="146"/>
    </row>
    <row r="221" spans="1:28" s="50" customFormat="1">
      <c r="B221" s="155"/>
      <c r="J221" s="146"/>
    </row>
    <row r="222" spans="1:28" s="50" customFormat="1">
      <c r="B222" s="155"/>
      <c r="J222" s="146"/>
    </row>
    <row r="223" spans="1:28" s="50" customFormat="1">
      <c r="B223" s="155"/>
      <c r="J223" s="146"/>
    </row>
    <row r="224" spans="1:28" s="50" customFormat="1">
      <c r="B224" s="155"/>
      <c r="J224" s="146"/>
    </row>
    <row r="225" spans="2:10" s="50" customFormat="1">
      <c r="B225" s="155"/>
      <c r="J225" s="146"/>
    </row>
    <row r="226" spans="2:10" s="50" customFormat="1">
      <c r="B226" s="155"/>
      <c r="J226" s="146"/>
    </row>
    <row r="227" spans="2:10" s="50" customFormat="1">
      <c r="B227" s="155"/>
      <c r="J227" s="146"/>
    </row>
    <row r="228" spans="2:10" s="50" customFormat="1">
      <c r="B228" s="155"/>
      <c r="J228" s="146"/>
    </row>
    <row r="229" spans="2:10" s="50" customFormat="1">
      <c r="B229" s="155"/>
      <c r="J229" s="146"/>
    </row>
    <row r="230" spans="2:10" s="50" customFormat="1">
      <c r="B230" s="155"/>
      <c r="J230" s="146"/>
    </row>
    <row r="231" spans="2:10" s="50" customFormat="1">
      <c r="B231" s="155"/>
      <c r="J231" s="146"/>
    </row>
    <row r="232" spans="2:10" s="50" customFormat="1">
      <c r="B232" s="155"/>
      <c r="J232" s="146"/>
    </row>
    <row r="233" spans="2:10" s="50" customFormat="1">
      <c r="B233" s="155"/>
      <c r="J233" s="146"/>
    </row>
    <row r="234" spans="2:10" s="50" customFormat="1">
      <c r="B234" s="155"/>
      <c r="J234" s="146"/>
    </row>
    <row r="235" spans="2:10" s="50" customFormat="1">
      <c r="B235" s="155"/>
      <c r="J235" s="146"/>
    </row>
    <row r="236" spans="2:10" s="50" customFormat="1">
      <c r="B236" s="155"/>
      <c r="J236" s="146"/>
    </row>
    <row r="237" spans="2:10" s="50" customFormat="1">
      <c r="B237" s="155"/>
      <c r="J237" s="146"/>
    </row>
    <row r="238" spans="2:10" s="50" customFormat="1">
      <c r="B238" s="155"/>
      <c r="J238" s="146"/>
    </row>
    <row r="239" spans="2:10" s="50" customFormat="1">
      <c r="B239" s="155"/>
      <c r="J239" s="146"/>
    </row>
    <row r="240" spans="2:10" s="50" customFormat="1">
      <c r="B240" s="155"/>
      <c r="J240" s="146"/>
    </row>
    <row r="241" spans="2:10" s="50" customFormat="1">
      <c r="B241" s="155"/>
      <c r="J241" s="146"/>
    </row>
    <row r="242" spans="2:10" s="50" customFormat="1">
      <c r="B242" s="155"/>
      <c r="J242" s="146"/>
    </row>
    <row r="243" spans="2:10" s="50" customFormat="1">
      <c r="B243" s="155"/>
      <c r="J243" s="146"/>
    </row>
    <row r="244" spans="2:10" s="50" customFormat="1">
      <c r="B244" s="155"/>
      <c r="J244" s="146"/>
    </row>
    <row r="245" spans="2:10" s="50" customFormat="1">
      <c r="B245" s="155"/>
      <c r="J245" s="146"/>
    </row>
    <row r="246" spans="2:10" s="50" customFormat="1">
      <c r="B246" s="155"/>
      <c r="J246" s="146"/>
    </row>
    <row r="247" spans="2:10" s="50" customFormat="1">
      <c r="B247" s="155"/>
      <c r="J247" s="146"/>
    </row>
    <row r="248" spans="2:10" s="50" customFormat="1">
      <c r="B248" s="155"/>
      <c r="J248" s="146"/>
    </row>
    <row r="249" spans="2:10" s="50" customFormat="1">
      <c r="B249" s="155"/>
      <c r="J249" s="146"/>
    </row>
    <row r="250" spans="2:10" s="50" customFormat="1">
      <c r="B250" s="155"/>
      <c r="J250" s="146"/>
    </row>
    <row r="251" spans="2:10" s="50" customFormat="1">
      <c r="B251" s="155"/>
      <c r="J251" s="146"/>
    </row>
    <row r="252" spans="2:10" s="50" customFormat="1">
      <c r="B252" s="155"/>
      <c r="J252" s="146"/>
    </row>
    <row r="253" spans="2:10" s="50" customFormat="1">
      <c r="B253" s="155"/>
      <c r="J253" s="146"/>
    </row>
    <row r="254" spans="2:10" s="50" customFormat="1">
      <c r="B254" s="155"/>
      <c r="J254" s="146"/>
    </row>
    <row r="255" spans="2:10" s="50" customFormat="1">
      <c r="B255" s="155"/>
      <c r="J255" s="146"/>
    </row>
    <row r="256" spans="2:10" s="50" customFormat="1">
      <c r="B256" s="155"/>
      <c r="J256" s="146"/>
    </row>
  </sheetData>
  <sheetProtection insertColumns="0" insertRows="0" deleteColumns="0" deleteRows="0" selectLockedCells="1" selectUnlockedCells="1"/>
  <mergeCells count="89">
    <mergeCell ref="K2:N2"/>
    <mergeCell ref="O2:AB2"/>
    <mergeCell ref="F3:G3"/>
    <mergeCell ref="H3:I3"/>
    <mergeCell ref="R3:Y3"/>
    <mergeCell ref="K3:K4"/>
    <mergeCell ref="L3:L4"/>
    <mergeCell ref="M3:M4"/>
    <mergeCell ref="N3:N4"/>
    <mergeCell ref="AA3:AA4"/>
    <mergeCell ref="A2:A4"/>
    <mergeCell ref="B2:B4"/>
    <mergeCell ref="C2:C4"/>
    <mergeCell ref="D2:D4"/>
    <mergeCell ref="E3:E4"/>
    <mergeCell ref="E2:I2"/>
    <mergeCell ref="F5:F17"/>
    <mergeCell ref="F18:F20"/>
    <mergeCell ref="F21:F28"/>
    <mergeCell ref="F30:F31"/>
    <mergeCell ref="F32:F34"/>
    <mergeCell ref="F35:F46"/>
    <mergeCell ref="F47:F50"/>
    <mergeCell ref="F51:F56"/>
    <mergeCell ref="F57:F59"/>
    <mergeCell ref="F61:F75"/>
    <mergeCell ref="F76:F77"/>
    <mergeCell ref="F80:F82"/>
    <mergeCell ref="F84:F86"/>
    <mergeCell ref="F87:F88"/>
    <mergeCell ref="F89:F91"/>
    <mergeCell ref="F78:F79"/>
    <mergeCell ref="F93:F131"/>
    <mergeCell ref="F132:F164"/>
    <mergeCell ref="F165:F179"/>
    <mergeCell ref="F180:F196"/>
    <mergeCell ref="F197:F209"/>
    <mergeCell ref="F210:F215"/>
    <mergeCell ref="F216:F217"/>
    <mergeCell ref="G54:G55"/>
    <mergeCell ref="H5:H17"/>
    <mergeCell ref="H18:H20"/>
    <mergeCell ref="H21:H29"/>
    <mergeCell ref="H30:H31"/>
    <mergeCell ref="H32:H34"/>
    <mergeCell ref="H35:H46"/>
    <mergeCell ref="H47:H50"/>
    <mergeCell ref="H51:H56"/>
    <mergeCell ref="H57:H59"/>
    <mergeCell ref="H61:H75"/>
    <mergeCell ref="H76:H77"/>
    <mergeCell ref="H80:H82"/>
    <mergeCell ref="H84:H86"/>
    <mergeCell ref="H180:H196"/>
    <mergeCell ref="H197:H209"/>
    <mergeCell ref="H210:H215"/>
    <mergeCell ref="H216:H217"/>
    <mergeCell ref="J3:J4"/>
    <mergeCell ref="H87:H88"/>
    <mergeCell ref="H89:H91"/>
    <mergeCell ref="H93:H131"/>
    <mergeCell ref="H132:H164"/>
    <mergeCell ref="H165:H179"/>
    <mergeCell ref="N5:N219"/>
    <mergeCell ref="O3:O4"/>
    <mergeCell ref="P3:P4"/>
    <mergeCell ref="Q3:Q4"/>
    <mergeCell ref="R5:R130"/>
    <mergeCell ref="R203:R219"/>
    <mergeCell ref="S5:S130"/>
    <mergeCell ref="S203:S219"/>
    <mergeCell ref="T5:T130"/>
    <mergeCell ref="T203:T219"/>
    <mergeCell ref="U5:U130"/>
    <mergeCell ref="U203:U219"/>
    <mergeCell ref="V5:V130"/>
    <mergeCell ref="V203:V219"/>
    <mergeCell ref="W5:W130"/>
    <mergeCell ref="W203:W219"/>
    <mergeCell ref="X5:X130"/>
    <mergeCell ref="X203:X219"/>
    <mergeCell ref="AA5:AA130"/>
    <mergeCell ref="AA203:AA219"/>
    <mergeCell ref="AB3:AB4"/>
    <mergeCell ref="Y5:Y130"/>
    <mergeCell ref="Y203:Y219"/>
    <mergeCell ref="Z3:Z4"/>
    <mergeCell ref="Z5:Z130"/>
    <mergeCell ref="Z203:Z219"/>
  </mergeCells>
  <conditionalFormatting sqref="G5:G28 G30:G54 G56:G112">
    <cfRule type="cellIs" dxfId="3" priority="1" operator="equal">
      <formula>0</formula>
    </cfRule>
  </conditionalFormatting>
  <conditionalFormatting sqref="J6:L219 J220:O1342">
    <cfRule type="cellIs" dxfId="2" priority="3" operator="greaterThan">
      <formula>#REF!</formula>
    </cfRule>
  </conditionalFormatting>
  <conditionalFormatting sqref="G116:G128 G130:G145 G147:G153 G155:G218">
    <cfRule type="cellIs" dxfId="1" priority="2" operator="equal">
      <formula>0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L406"/>
  <sheetViews>
    <sheetView zoomScale="70" zoomScaleNormal="70" workbookViewId="0">
      <pane xSplit="4" ySplit="4" topLeftCell="E5" activePane="bottomRight" state="frozen"/>
      <selection pane="topRight"/>
      <selection pane="bottomLeft"/>
      <selection pane="bottomRight" activeCell="H7" sqref="H7"/>
    </sheetView>
  </sheetViews>
  <sheetFormatPr defaultColWidth="8.81640625" defaultRowHeight="14.5"/>
  <cols>
    <col min="1" max="1" width="8.1796875" style="14" customWidth="1"/>
    <col min="2" max="2" width="13.81640625" style="15" customWidth="1"/>
    <col min="3" max="3" width="55.7265625" style="15" customWidth="1"/>
    <col min="4" max="5" width="20.81640625" style="15" customWidth="1"/>
    <col min="6" max="7" width="16.26953125" style="15" customWidth="1"/>
    <col min="8" max="8" width="33.81640625" style="15" customWidth="1"/>
    <col min="9" max="9" width="21" style="15" customWidth="1"/>
    <col min="10" max="10" width="25.453125" style="14" customWidth="1"/>
    <col min="11" max="11" width="14.1796875" style="15" customWidth="1"/>
    <col min="12" max="12" width="13.54296875" style="15" customWidth="1"/>
    <col min="13" max="13" width="13" style="15" customWidth="1"/>
    <col min="14" max="14" width="16" style="15" customWidth="1"/>
    <col min="15" max="15" width="14.81640625" style="15" customWidth="1"/>
    <col min="16" max="17" width="15.1796875" style="15" customWidth="1"/>
    <col min="18" max="20" width="8.81640625" style="15"/>
    <col min="21" max="21" width="12.7265625" style="15" customWidth="1"/>
    <col min="22" max="22" width="8.81640625" style="15"/>
    <col min="23" max="23" width="9.54296875" style="15" bestFit="1" customWidth="1"/>
    <col min="24" max="24" width="17.453125" style="15" customWidth="1"/>
    <col min="25" max="25" width="16" style="15" customWidth="1"/>
    <col min="26" max="27" width="18.1796875" style="15" customWidth="1"/>
    <col min="28" max="28" width="28.54296875" style="15" customWidth="1"/>
    <col min="29" max="16384" width="8.81640625" style="15"/>
  </cols>
  <sheetData>
    <row r="1" spans="1:116" s="8" customFormat="1">
      <c r="A1" s="5"/>
      <c r="J1" s="5"/>
      <c r="AB1" s="39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44"/>
    </row>
    <row r="2" spans="1:116" s="8" customFormat="1">
      <c r="A2" s="216" t="s">
        <v>98</v>
      </c>
      <c r="B2" s="180" t="s">
        <v>156</v>
      </c>
      <c r="C2" s="180" t="s">
        <v>157</v>
      </c>
      <c r="D2" s="180" t="s">
        <v>158</v>
      </c>
      <c r="E2" s="199" t="s">
        <v>159</v>
      </c>
      <c r="F2" s="199"/>
      <c r="G2" s="199"/>
      <c r="H2" s="199"/>
      <c r="I2" s="199"/>
      <c r="J2" s="32" t="s">
        <v>492</v>
      </c>
      <c r="K2" s="200" t="s">
        <v>161</v>
      </c>
      <c r="L2" s="200"/>
      <c r="M2" s="200"/>
      <c r="N2" s="200"/>
      <c r="O2" s="201" t="s">
        <v>162</v>
      </c>
      <c r="P2" s="201"/>
      <c r="Q2" s="201"/>
      <c r="R2" s="201"/>
      <c r="S2" s="201"/>
      <c r="T2" s="201"/>
      <c r="U2" s="201"/>
      <c r="V2" s="201"/>
      <c r="W2" s="201"/>
      <c r="X2" s="201"/>
      <c r="Y2" s="201"/>
      <c r="Z2" s="201"/>
      <c r="AA2" s="201"/>
      <c r="AB2" s="217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44"/>
    </row>
    <row r="3" spans="1:116" s="8" customFormat="1" ht="14.5" customHeight="1">
      <c r="A3" s="216"/>
      <c r="B3" s="180"/>
      <c r="C3" s="180"/>
      <c r="D3" s="180"/>
      <c r="E3" s="190" t="s">
        <v>163</v>
      </c>
      <c r="F3" s="202" t="s">
        <v>164</v>
      </c>
      <c r="G3" s="202"/>
      <c r="H3" s="202" t="s">
        <v>165</v>
      </c>
      <c r="I3" s="202"/>
      <c r="J3" s="190" t="s">
        <v>166</v>
      </c>
      <c r="K3" s="182" t="s">
        <v>167</v>
      </c>
      <c r="L3" s="182" t="s">
        <v>168</v>
      </c>
      <c r="M3" s="182" t="s">
        <v>169</v>
      </c>
      <c r="N3" s="182" t="s">
        <v>170</v>
      </c>
      <c r="O3" s="176" t="s">
        <v>171</v>
      </c>
      <c r="P3" s="176" t="s">
        <v>172</v>
      </c>
      <c r="Q3" s="176" t="s">
        <v>173</v>
      </c>
      <c r="R3" s="176" t="s">
        <v>174</v>
      </c>
      <c r="S3" s="176"/>
      <c r="T3" s="176"/>
      <c r="U3" s="176"/>
      <c r="V3" s="176"/>
      <c r="W3" s="176"/>
      <c r="X3" s="176"/>
      <c r="Y3" s="176"/>
      <c r="Z3" s="176" t="s">
        <v>493</v>
      </c>
      <c r="AA3" s="176" t="s">
        <v>494</v>
      </c>
      <c r="AB3" s="218" t="s">
        <v>177</v>
      </c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44"/>
    </row>
    <row r="4" spans="1:116" s="10" customFormat="1" ht="58">
      <c r="A4" s="216"/>
      <c r="B4" s="180"/>
      <c r="C4" s="180"/>
      <c r="D4" s="180"/>
      <c r="E4" s="190"/>
      <c r="F4" s="17" t="s">
        <v>178</v>
      </c>
      <c r="G4" s="17" t="s">
        <v>179</v>
      </c>
      <c r="H4" s="17" t="s">
        <v>180</v>
      </c>
      <c r="I4" s="17" t="s">
        <v>181</v>
      </c>
      <c r="J4" s="190"/>
      <c r="K4" s="182"/>
      <c r="L4" s="182"/>
      <c r="M4" s="182"/>
      <c r="N4" s="182"/>
      <c r="O4" s="176"/>
      <c r="P4" s="176"/>
      <c r="Q4" s="176"/>
      <c r="R4" s="34" t="s">
        <v>182</v>
      </c>
      <c r="S4" s="34" t="s">
        <v>183</v>
      </c>
      <c r="T4" s="34" t="s">
        <v>184</v>
      </c>
      <c r="U4" s="34" t="s">
        <v>185</v>
      </c>
      <c r="V4" s="34" t="s">
        <v>186</v>
      </c>
      <c r="W4" s="34" t="s">
        <v>106</v>
      </c>
      <c r="X4" s="34" t="s">
        <v>495</v>
      </c>
      <c r="Y4" s="34" t="s">
        <v>188</v>
      </c>
      <c r="Z4" s="176"/>
      <c r="AA4" s="176"/>
      <c r="AB4" s="218"/>
      <c r="AC4" s="40"/>
      <c r="AD4" s="40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1"/>
      <c r="AZ4" s="41"/>
      <c r="BA4" s="41"/>
      <c r="BB4" s="41"/>
      <c r="BC4" s="41"/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1"/>
      <c r="BZ4" s="41"/>
      <c r="CA4" s="41"/>
      <c r="CB4" s="41"/>
      <c r="CC4" s="41"/>
      <c r="CD4" s="41"/>
      <c r="CE4" s="41"/>
      <c r="CF4" s="41"/>
      <c r="CG4" s="41"/>
      <c r="CH4" s="41"/>
      <c r="CI4" s="41"/>
      <c r="CJ4" s="41"/>
      <c r="CK4" s="41"/>
      <c r="CL4" s="41"/>
      <c r="CM4" s="41"/>
      <c r="CN4" s="41"/>
      <c r="CO4" s="41"/>
      <c r="CP4" s="41"/>
      <c r="CQ4" s="41"/>
      <c r="CR4" s="41"/>
      <c r="CS4" s="41"/>
      <c r="CT4" s="41"/>
      <c r="CU4" s="41"/>
      <c r="CV4" s="41"/>
      <c r="CW4" s="41"/>
      <c r="CX4" s="41"/>
      <c r="CY4" s="41"/>
      <c r="CZ4" s="41"/>
      <c r="DA4" s="41"/>
      <c r="DB4" s="41"/>
      <c r="DC4" s="41"/>
      <c r="DD4" s="41"/>
      <c r="DE4" s="41"/>
      <c r="DF4" s="41"/>
      <c r="DG4" s="41"/>
      <c r="DH4" s="41"/>
      <c r="DI4" s="41"/>
      <c r="DJ4" s="41"/>
      <c r="DK4" s="41"/>
      <c r="DL4" s="45"/>
    </row>
    <row r="5" spans="1:116" s="11" customFormat="1">
      <c r="A5" s="101" t="s">
        <v>182</v>
      </c>
      <c r="B5" s="102" t="s">
        <v>496</v>
      </c>
      <c r="C5" s="102" t="s">
        <v>76</v>
      </c>
      <c r="D5" s="103"/>
      <c r="E5" s="103">
        <v>738</v>
      </c>
      <c r="F5" s="20">
        <v>3039.20208</v>
      </c>
      <c r="G5" s="21">
        <v>0</v>
      </c>
      <c r="H5" s="22">
        <v>3039.20208</v>
      </c>
      <c r="I5" s="22">
        <v>0</v>
      </c>
      <c r="J5" s="150">
        <v>738</v>
      </c>
      <c r="K5" s="11">
        <v>0</v>
      </c>
      <c r="L5" s="11">
        <v>0</v>
      </c>
      <c r="M5" s="35">
        <f>K5*L5*12/100000</f>
        <v>0</v>
      </c>
      <c r="N5" s="210">
        <f>SUM(H5:H25)-SUM(M5:M25)+8%*SUM(H5:H25)-SUM(M5:M25)</f>
        <v>9538.9648703999992</v>
      </c>
      <c r="O5" s="36">
        <f>E5-K5</f>
        <v>738</v>
      </c>
      <c r="P5" s="11">
        <v>0</v>
      </c>
      <c r="Q5" s="11">
        <v>0</v>
      </c>
      <c r="R5" s="207">
        <v>7295.04</v>
      </c>
      <c r="S5" s="207">
        <v>331.78</v>
      </c>
      <c r="T5" s="207">
        <v>664.2</v>
      </c>
      <c r="U5" s="207">
        <v>531.36</v>
      </c>
      <c r="V5" s="207">
        <v>0</v>
      </c>
      <c r="W5" s="203">
        <f>SUM(R5:V5)</f>
        <v>8822.380000000001</v>
      </c>
      <c r="X5" s="203">
        <f>+W5*5%</f>
        <v>441.11900000000009</v>
      </c>
      <c r="Y5" s="203">
        <v>603.33000000000004</v>
      </c>
      <c r="Z5" s="203">
        <f>SUM(W5:Y5)</f>
        <v>9866.8290000000015</v>
      </c>
      <c r="AA5" s="206">
        <f>Z5*5%+Z5</f>
        <v>10360.170450000001</v>
      </c>
      <c r="AB5" s="42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  <c r="DH5" s="13"/>
      <c r="DI5" s="13"/>
      <c r="DJ5" s="13"/>
      <c r="DK5" s="13"/>
      <c r="DL5" s="46"/>
    </row>
    <row r="6" spans="1:116" s="11" customFormat="1">
      <c r="A6" s="101" t="s">
        <v>182</v>
      </c>
      <c r="B6" s="102" t="s">
        <v>497</v>
      </c>
      <c r="C6" s="102" t="s">
        <v>498</v>
      </c>
      <c r="D6" s="103"/>
      <c r="E6" s="103">
        <v>346</v>
      </c>
      <c r="F6" s="20">
        <v>1162.56</v>
      </c>
      <c r="G6" s="21">
        <v>0</v>
      </c>
      <c r="H6" s="22">
        <v>1162.56</v>
      </c>
      <c r="I6" s="22">
        <v>0</v>
      </c>
      <c r="J6" s="150">
        <v>346</v>
      </c>
      <c r="K6" s="11">
        <v>0</v>
      </c>
      <c r="L6" s="11">
        <v>0</v>
      </c>
      <c r="M6" s="35">
        <f t="shared" ref="M6:M16" si="0">K6*L6*12/100000</f>
        <v>0</v>
      </c>
      <c r="N6" s="210"/>
      <c r="O6" s="36">
        <f t="shared" ref="O6:O17" si="1">E6-K6</f>
        <v>346</v>
      </c>
      <c r="P6" s="11">
        <v>0</v>
      </c>
      <c r="Q6" s="11">
        <v>0</v>
      </c>
      <c r="R6" s="208"/>
      <c r="S6" s="208"/>
      <c r="T6" s="208"/>
      <c r="U6" s="208"/>
      <c r="V6" s="208"/>
      <c r="W6" s="204"/>
      <c r="X6" s="204"/>
      <c r="Y6" s="204"/>
      <c r="Z6" s="204"/>
      <c r="AA6" s="206"/>
      <c r="AB6" s="42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46"/>
    </row>
    <row r="7" spans="1:116" s="11" customFormat="1">
      <c r="A7" s="101" t="s">
        <v>182</v>
      </c>
      <c r="B7" s="102" t="s">
        <v>499</v>
      </c>
      <c r="C7" s="104" t="s">
        <v>204</v>
      </c>
      <c r="D7" s="103"/>
      <c r="E7" s="103">
        <v>292</v>
      </c>
      <c r="F7" s="20">
        <v>981.12</v>
      </c>
      <c r="G7" s="21">
        <v>0</v>
      </c>
      <c r="H7" s="22">
        <v>981.12</v>
      </c>
      <c r="I7" s="22">
        <v>0</v>
      </c>
      <c r="J7" s="150">
        <v>292</v>
      </c>
      <c r="K7" s="11">
        <v>0</v>
      </c>
      <c r="L7" s="11">
        <v>0</v>
      </c>
      <c r="M7" s="35">
        <f t="shared" si="0"/>
        <v>0</v>
      </c>
      <c r="N7" s="210"/>
      <c r="O7" s="36">
        <f t="shared" si="1"/>
        <v>292</v>
      </c>
      <c r="P7" s="11">
        <v>0</v>
      </c>
      <c r="Q7" s="11">
        <v>0</v>
      </c>
      <c r="R7" s="208"/>
      <c r="S7" s="208"/>
      <c r="T7" s="208"/>
      <c r="U7" s="208"/>
      <c r="V7" s="208"/>
      <c r="W7" s="204"/>
      <c r="X7" s="204"/>
      <c r="Y7" s="204"/>
      <c r="Z7" s="204"/>
      <c r="AA7" s="206"/>
      <c r="AB7" s="42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46"/>
    </row>
    <row r="8" spans="1:116" s="11" customFormat="1">
      <c r="A8" s="101" t="s">
        <v>182</v>
      </c>
      <c r="B8" s="102" t="s">
        <v>500</v>
      </c>
      <c r="C8" s="102" t="s">
        <v>501</v>
      </c>
      <c r="D8" s="103"/>
      <c r="E8" s="103">
        <v>369</v>
      </c>
      <c r="F8" s="20">
        <v>2112.1559999999999</v>
      </c>
      <c r="G8" s="21">
        <v>0</v>
      </c>
      <c r="H8" s="22">
        <v>2112.1559999999999</v>
      </c>
      <c r="I8" s="22">
        <v>0</v>
      </c>
      <c r="J8" s="150">
        <v>369</v>
      </c>
      <c r="K8" s="11">
        <v>0</v>
      </c>
      <c r="L8" s="11">
        <v>0</v>
      </c>
      <c r="M8" s="35">
        <f t="shared" si="0"/>
        <v>0</v>
      </c>
      <c r="N8" s="210"/>
      <c r="O8" s="36">
        <f t="shared" si="1"/>
        <v>369</v>
      </c>
      <c r="P8" s="11">
        <v>0</v>
      </c>
      <c r="Q8" s="11">
        <v>0</v>
      </c>
      <c r="R8" s="208"/>
      <c r="S8" s="208"/>
      <c r="T8" s="208"/>
      <c r="U8" s="208"/>
      <c r="V8" s="208"/>
      <c r="W8" s="204"/>
      <c r="X8" s="204"/>
      <c r="Y8" s="204"/>
      <c r="Z8" s="204"/>
      <c r="AA8" s="206"/>
      <c r="AB8" s="42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46"/>
    </row>
    <row r="9" spans="1:116" s="11" customFormat="1">
      <c r="A9" s="101" t="s">
        <v>182</v>
      </c>
      <c r="B9" s="102" t="s">
        <v>502</v>
      </c>
      <c r="C9" s="102" t="s">
        <v>95</v>
      </c>
      <c r="D9" s="103" t="s">
        <v>503</v>
      </c>
      <c r="E9" s="103">
        <v>369</v>
      </c>
      <c r="F9" s="20">
        <v>531.36</v>
      </c>
      <c r="G9" s="21">
        <v>531.36</v>
      </c>
      <c r="H9" s="22">
        <v>531.36</v>
      </c>
      <c r="I9" s="22">
        <v>531.36</v>
      </c>
      <c r="J9" s="150">
        <v>369</v>
      </c>
      <c r="K9" s="11">
        <v>0</v>
      </c>
      <c r="L9" s="11">
        <v>0</v>
      </c>
      <c r="M9" s="35">
        <f t="shared" si="0"/>
        <v>0</v>
      </c>
      <c r="N9" s="210"/>
      <c r="O9" s="36">
        <f t="shared" si="1"/>
        <v>369</v>
      </c>
      <c r="P9" s="11">
        <v>0</v>
      </c>
      <c r="Q9" s="11">
        <v>0</v>
      </c>
      <c r="R9" s="208"/>
      <c r="S9" s="208"/>
      <c r="T9" s="208"/>
      <c r="U9" s="208"/>
      <c r="V9" s="208"/>
      <c r="W9" s="204"/>
      <c r="X9" s="204"/>
      <c r="Y9" s="204"/>
      <c r="Z9" s="204"/>
      <c r="AA9" s="206"/>
      <c r="AB9" s="42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46"/>
    </row>
    <row r="10" spans="1:116" s="11" customFormat="1">
      <c r="A10" s="101" t="s">
        <v>183</v>
      </c>
      <c r="B10" s="102" t="s">
        <v>504</v>
      </c>
      <c r="C10" s="102" t="s">
        <v>505</v>
      </c>
      <c r="D10" s="103" t="s">
        <v>506</v>
      </c>
      <c r="E10" s="103">
        <v>369</v>
      </c>
      <c r="F10" s="20">
        <v>664.2</v>
      </c>
      <c r="G10" s="21">
        <v>664.2</v>
      </c>
      <c r="H10" s="22">
        <v>664.2</v>
      </c>
      <c r="I10" s="22">
        <v>664.2</v>
      </c>
      <c r="J10" s="150">
        <v>369</v>
      </c>
      <c r="K10" s="11">
        <v>0</v>
      </c>
      <c r="L10" s="11">
        <v>0</v>
      </c>
      <c r="M10" s="35">
        <f t="shared" si="0"/>
        <v>0</v>
      </c>
      <c r="N10" s="210"/>
      <c r="O10" s="36">
        <f t="shared" si="1"/>
        <v>369</v>
      </c>
      <c r="P10" s="11">
        <v>0</v>
      </c>
      <c r="Q10" s="11">
        <v>0</v>
      </c>
      <c r="R10" s="208"/>
      <c r="S10" s="208"/>
      <c r="T10" s="208"/>
      <c r="U10" s="208"/>
      <c r="V10" s="208"/>
      <c r="W10" s="204"/>
      <c r="X10" s="204"/>
      <c r="Y10" s="204"/>
      <c r="Z10" s="204"/>
      <c r="AA10" s="206"/>
      <c r="AB10" s="42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46"/>
    </row>
    <row r="11" spans="1:116" s="11" customFormat="1">
      <c r="A11" s="18" t="s">
        <v>183</v>
      </c>
      <c r="B11" s="23" t="s">
        <v>507</v>
      </c>
      <c r="C11" s="23" t="s">
        <v>508</v>
      </c>
      <c r="D11" s="19"/>
      <c r="E11" s="19">
        <v>1</v>
      </c>
      <c r="F11" s="212">
        <v>38.659999999999997</v>
      </c>
      <c r="G11" s="21">
        <v>0</v>
      </c>
      <c r="H11" s="214">
        <v>39.765599999999999</v>
      </c>
      <c r="I11" s="156">
        <v>0</v>
      </c>
      <c r="J11" s="150">
        <v>1</v>
      </c>
      <c r="K11" s="11">
        <v>0</v>
      </c>
      <c r="L11" s="11">
        <v>0</v>
      </c>
      <c r="M11" s="35">
        <f t="shared" si="0"/>
        <v>0</v>
      </c>
      <c r="N11" s="210"/>
      <c r="O11" s="36">
        <f t="shared" si="1"/>
        <v>1</v>
      </c>
      <c r="P11" s="11">
        <v>0</v>
      </c>
      <c r="Q11" s="11">
        <v>0</v>
      </c>
      <c r="R11" s="208"/>
      <c r="S11" s="208"/>
      <c r="T11" s="208"/>
      <c r="U11" s="208"/>
      <c r="V11" s="208"/>
      <c r="W11" s="204"/>
      <c r="X11" s="204"/>
      <c r="Y11" s="204"/>
      <c r="Z11" s="204"/>
      <c r="AA11" s="206"/>
      <c r="AB11" s="42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46"/>
    </row>
    <row r="12" spans="1:116" s="11" customFormat="1">
      <c r="A12" s="18" t="s">
        <v>183</v>
      </c>
      <c r="B12" s="23" t="s">
        <v>507</v>
      </c>
      <c r="C12" s="23" t="s">
        <v>509</v>
      </c>
      <c r="D12" s="19"/>
      <c r="E12" s="19">
        <v>1</v>
      </c>
      <c r="F12" s="212"/>
      <c r="G12" s="21">
        <v>0</v>
      </c>
      <c r="H12" s="214"/>
      <c r="I12" s="156">
        <v>0</v>
      </c>
      <c r="J12" s="150">
        <v>1</v>
      </c>
      <c r="K12" s="11">
        <v>0</v>
      </c>
      <c r="L12" s="11">
        <v>0</v>
      </c>
      <c r="M12" s="35">
        <f t="shared" si="0"/>
        <v>0</v>
      </c>
      <c r="N12" s="210"/>
      <c r="O12" s="36">
        <f t="shared" si="1"/>
        <v>1</v>
      </c>
      <c r="P12" s="11">
        <v>0</v>
      </c>
      <c r="Q12" s="11">
        <v>0</v>
      </c>
      <c r="R12" s="208"/>
      <c r="S12" s="208"/>
      <c r="T12" s="208"/>
      <c r="U12" s="208"/>
      <c r="V12" s="208"/>
      <c r="W12" s="204"/>
      <c r="X12" s="204"/>
      <c r="Y12" s="204"/>
      <c r="Z12" s="204"/>
      <c r="AA12" s="206"/>
      <c r="AB12" s="42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46"/>
    </row>
    <row r="13" spans="1:116" s="11" customFormat="1">
      <c r="A13" s="18" t="s">
        <v>183</v>
      </c>
      <c r="B13" s="23" t="s">
        <v>507</v>
      </c>
      <c r="C13" s="23" t="s">
        <v>510</v>
      </c>
      <c r="D13" s="19"/>
      <c r="E13" s="19">
        <v>1</v>
      </c>
      <c r="F13" s="212"/>
      <c r="G13" s="21">
        <v>0</v>
      </c>
      <c r="H13" s="214"/>
      <c r="I13" s="156">
        <v>0</v>
      </c>
      <c r="J13" s="150">
        <v>1</v>
      </c>
      <c r="K13" s="11">
        <v>0</v>
      </c>
      <c r="L13" s="11">
        <v>0</v>
      </c>
      <c r="M13" s="35">
        <f t="shared" si="0"/>
        <v>0</v>
      </c>
      <c r="N13" s="210"/>
      <c r="O13" s="36">
        <f t="shared" si="1"/>
        <v>1</v>
      </c>
      <c r="P13" s="11">
        <v>0</v>
      </c>
      <c r="Q13" s="11">
        <v>0</v>
      </c>
      <c r="R13" s="208"/>
      <c r="S13" s="208"/>
      <c r="T13" s="208"/>
      <c r="U13" s="208"/>
      <c r="V13" s="208"/>
      <c r="W13" s="204"/>
      <c r="X13" s="204"/>
      <c r="Y13" s="204"/>
      <c r="Z13" s="204"/>
      <c r="AA13" s="206"/>
      <c r="AB13" s="42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46"/>
    </row>
    <row r="14" spans="1:116" s="11" customFormat="1">
      <c r="A14" s="18" t="s">
        <v>183</v>
      </c>
      <c r="B14" s="23" t="s">
        <v>507</v>
      </c>
      <c r="C14" s="23" t="s">
        <v>511</v>
      </c>
      <c r="D14" s="19"/>
      <c r="E14" s="19">
        <v>1</v>
      </c>
      <c r="F14" s="212"/>
      <c r="G14" s="21">
        <v>0</v>
      </c>
      <c r="H14" s="214"/>
      <c r="I14" s="156">
        <v>0</v>
      </c>
      <c r="J14" s="150">
        <v>1</v>
      </c>
      <c r="K14" s="11">
        <v>0</v>
      </c>
      <c r="L14" s="11">
        <v>0</v>
      </c>
      <c r="M14" s="35">
        <f t="shared" si="0"/>
        <v>0</v>
      </c>
      <c r="N14" s="210"/>
      <c r="O14" s="36">
        <f t="shared" si="1"/>
        <v>1</v>
      </c>
      <c r="P14" s="11">
        <v>0</v>
      </c>
      <c r="Q14" s="11">
        <v>0</v>
      </c>
      <c r="R14" s="208"/>
      <c r="S14" s="208"/>
      <c r="T14" s="208"/>
      <c r="U14" s="208"/>
      <c r="V14" s="208"/>
      <c r="W14" s="204"/>
      <c r="X14" s="204"/>
      <c r="Y14" s="204"/>
      <c r="Z14" s="204"/>
      <c r="AA14" s="206"/>
      <c r="AB14" s="42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46"/>
    </row>
    <row r="15" spans="1:116" s="11" customFormat="1">
      <c r="A15" s="18" t="s">
        <v>183</v>
      </c>
      <c r="B15" s="23" t="s">
        <v>507</v>
      </c>
      <c r="C15" s="23" t="s">
        <v>512</v>
      </c>
      <c r="D15" s="19"/>
      <c r="E15" s="19">
        <v>1</v>
      </c>
      <c r="F15" s="212"/>
      <c r="G15" s="21">
        <v>0</v>
      </c>
      <c r="H15" s="214"/>
      <c r="I15" s="156">
        <v>0</v>
      </c>
      <c r="J15" s="150">
        <v>1</v>
      </c>
      <c r="K15" s="11">
        <v>0</v>
      </c>
      <c r="L15" s="11">
        <v>0</v>
      </c>
      <c r="M15" s="35">
        <f t="shared" si="0"/>
        <v>0</v>
      </c>
      <c r="N15" s="210"/>
      <c r="O15" s="36">
        <f t="shared" si="1"/>
        <v>1</v>
      </c>
      <c r="P15" s="11">
        <v>0</v>
      </c>
      <c r="Q15" s="11">
        <v>0</v>
      </c>
      <c r="R15" s="208"/>
      <c r="S15" s="208"/>
      <c r="T15" s="208"/>
      <c r="U15" s="208"/>
      <c r="V15" s="208"/>
      <c r="W15" s="204"/>
      <c r="X15" s="204"/>
      <c r="Y15" s="204"/>
      <c r="Z15" s="204"/>
      <c r="AA15" s="206"/>
      <c r="AB15" s="42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46"/>
    </row>
    <row r="16" spans="1:116" s="11" customFormat="1">
      <c r="A16" s="18" t="s">
        <v>183</v>
      </c>
      <c r="B16" s="23" t="s">
        <v>507</v>
      </c>
      <c r="C16" s="23" t="s">
        <v>513</v>
      </c>
      <c r="D16" s="19"/>
      <c r="E16" s="19">
        <v>2</v>
      </c>
      <c r="F16" s="212"/>
      <c r="G16" s="21">
        <v>0</v>
      </c>
      <c r="H16" s="214"/>
      <c r="I16" s="156">
        <v>0</v>
      </c>
      <c r="J16" s="150">
        <v>2</v>
      </c>
      <c r="K16" s="11">
        <v>0</v>
      </c>
      <c r="L16" s="11">
        <v>0</v>
      </c>
      <c r="M16" s="35">
        <f t="shared" si="0"/>
        <v>0</v>
      </c>
      <c r="N16" s="210"/>
      <c r="O16" s="96">
        <f t="shared" si="1"/>
        <v>2</v>
      </c>
      <c r="P16" s="11">
        <v>0</v>
      </c>
      <c r="Q16" s="11">
        <v>0</v>
      </c>
      <c r="R16" s="208"/>
      <c r="S16" s="208"/>
      <c r="T16" s="208"/>
      <c r="U16" s="208"/>
      <c r="V16" s="208"/>
      <c r="W16" s="204"/>
      <c r="X16" s="204"/>
      <c r="Y16" s="204"/>
      <c r="Z16" s="204"/>
      <c r="AA16" s="206"/>
      <c r="AB16" s="42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46"/>
    </row>
    <row r="17" spans="1:116" s="11" customFormat="1">
      <c r="A17" s="18" t="s">
        <v>183</v>
      </c>
      <c r="B17" s="23" t="s">
        <v>514</v>
      </c>
      <c r="C17" s="23" t="s">
        <v>515</v>
      </c>
      <c r="D17" s="19" t="s">
        <v>516</v>
      </c>
      <c r="E17" s="19">
        <v>1</v>
      </c>
      <c r="F17" s="20">
        <v>20.399999999999999</v>
      </c>
      <c r="G17" s="21">
        <v>20.399999999999999</v>
      </c>
      <c r="H17" s="22">
        <v>23.133600000000001</v>
      </c>
      <c r="I17" s="22">
        <v>23.13</v>
      </c>
      <c r="J17" s="150">
        <v>1</v>
      </c>
      <c r="K17" s="11">
        <v>0</v>
      </c>
      <c r="L17" s="11">
        <v>0</v>
      </c>
      <c r="M17" s="35">
        <f t="shared" ref="M17:M25" si="2">K17*L17*12/100000</f>
        <v>0</v>
      </c>
      <c r="N17" s="210"/>
      <c r="O17" s="96">
        <f t="shared" si="1"/>
        <v>1</v>
      </c>
      <c r="P17" s="11">
        <v>0</v>
      </c>
      <c r="Q17" s="11">
        <v>0</v>
      </c>
      <c r="R17" s="208"/>
      <c r="S17" s="208"/>
      <c r="T17" s="208"/>
      <c r="U17" s="208"/>
      <c r="V17" s="208"/>
      <c r="W17" s="204"/>
      <c r="X17" s="204"/>
      <c r="Y17" s="204"/>
      <c r="Z17" s="204"/>
      <c r="AA17" s="206"/>
      <c r="AB17" s="42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46"/>
    </row>
    <row r="18" spans="1:116" s="11" customFormat="1">
      <c r="A18" s="18" t="s">
        <v>183</v>
      </c>
      <c r="B18" s="23" t="s">
        <v>517</v>
      </c>
      <c r="C18" s="23" t="s">
        <v>518</v>
      </c>
      <c r="D18" s="19"/>
      <c r="E18" s="19">
        <v>12</v>
      </c>
      <c r="F18" s="212">
        <v>220.67</v>
      </c>
      <c r="G18" s="21">
        <v>0</v>
      </c>
      <c r="H18" s="214">
        <v>230.40719999999999</v>
      </c>
      <c r="I18" s="156">
        <v>0</v>
      </c>
      <c r="J18" s="150">
        <v>12</v>
      </c>
      <c r="K18" s="11">
        <v>0</v>
      </c>
      <c r="L18" s="11">
        <v>0</v>
      </c>
      <c r="M18" s="35">
        <f t="shared" si="2"/>
        <v>0</v>
      </c>
      <c r="N18" s="210"/>
      <c r="O18" s="36">
        <f t="shared" ref="O18:O25" si="3">E18-K18</f>
        <v>12</v>
      </c>
      <c r="P18" s="11">
        <v>0</v>
      </c>
      <c r="Q18" s="11">
        <v>0</v>
      </c>
      <c r="R18" s="208"/>
      <c r="S18" s="208"/>
      <c r="T18" s="208"/>
      <c r="U18" s="208"/>
      <c r="V18" s="208"/>
      <c r="W18" s="204"/>
      <c r="X18" s="204"/>
      <c r="Y18" s="204"/>
      <c r="Z18" s="204"/>
      <c r="AA18" s="206"/>
      <c r="AB18" s="42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46"/>
    </row>
    <row r="19" spans="1:116" s="11" customFormat="1">
      <c r="A19" s="18" t="s">
        <v>183</v>
      </c>
      <c r="B19" s="23" t="s">
        <v>517</v>
      </c>
      <c r="C19" s="23" t="s">
        <v>519</v>
      </c>
      <c r="D19" s="19"/>
      <c r="E19" s="19">
        <v>12</v>
      </c>
      <c r="F19" s="212"/>
      <c r="G19" s="21">
        <v>0</v>
      </c>
      <c r="H19" s="214"/>
      <c r="I19" s="156">
        <v>0</v>
      </c>
      <c r="J19" s="150">
        <v>12</v>
      </c>
      <c r="K19" s="11">
        <v>0</v>
      </c>
      <c r="L19" s="11">
        <v>0</v>
      </c>
      <c r="M19" s="35">
        <f t="shared" si="2"/>
        <v>0</v>
      </c>
      <c r="N19" s="210"/>
      <c r="O19" s="36">
        <f t="shared" si="3"/>
        <v>12</v>
      </c>
      <c r="P19" s="11">
        <v>0</v>
      </c>
      <c r="Q19" s="11">
        <v>0</v>
      </c>
      <c r="R19" s="208"/>
      <c r="S19" s="208"/>
      <c r="T19" s="208"/>
      <c r="U19" s="208"/>
      <c r="V19" s="208"/>
      <c r="W19" s="204"/>
      <c r="X19" s="204"/>
      <c r="Y19" s="204"/>
      <c r="Z19" s="204"/>
      <c r="AA19" s="206"/>
      <c r="AB19" s="42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46"/>
    </row>
    <row r="20" spans="1:116" s="11" customFormat="1">
      <c r="A20" s="18" t="s">
        <v>183</v>
      </c>
      <c r="B20" s="23" t="s">
        <v>517</v>
      </c>
      <c r="C20" s="23" t="s">
        <v>520</v>
      </c>
      <c r="D20" s="19"/>
      <c r="E20" s="19">
        <v>12</v>
      </c>
      <c r="F20" s="212"/>
      <c r="G20" s="21">
        <v>0</v>
      </c>
      <c r="H20" s="214"/>
      <c r="I20" s="156">
        <v>0</v>
      </c>
      <c r="J20" s="150">
        <v>12</v>
      </c>
      <c r="K20" s="11">
        <v>0</v>
      </c>
      <c r="L20" s="11">
        <v>0</v>
      </c>
      <c r="M20" s="35">
        <f t="shared" si="2"/>
        <v>0</v>
      </c>
      <c r="N20" s="210"/>
      <c r="O20" s="36">
        <f t="shared" si="3"/>
        <v>12</v>
      </c>
      <c r="P20" s="11">
        <v>0</v>
      </c>
      <c r="Q20" s="11">
        <v>0</v>
      </c>
      <c r="R20" s="208"/>
      <c r="S20" s="208"/>
      <c r="T20" s="208"/>
      <c r="U20" s="208"/>
      <c r="V20" s="208"/>
      <c r="W20" s="204"/>
      <c r="X20" s="204"/>
      <c r="Y20" s="204"/>
      <c r="Z20" s="204"/>
      <c r="AA20" s="206"/>
      <c r="AB20" s="42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46"/>
    </row>
    <row r="21" spans="1:116" s="11" customFormat="1">
      <c r="A21" s="18" t="s">
        <v>183</v>
      </c>
      <c r="B21" s="23" t="s">
        <v>517</v>
      </c>
      <c r="C21" s="23" t="s">
        <v>521</v>
      </c>
      <c r="D21" s="19"/>
      <c r="E21" s="19">
        <v>12</v>
      </c>
      <c r="F21" s="212"/>
      <c r="G21" s="21">
        <v>0</v>
      </c>
      <c r="H21" s="214"/>
      <c r="I21" s="156">
        <v>0</v>
      </c>
      <c r="J21" s="150">
        <v>12</v>
      </c>
      <c r="K21" s="11">
        <v>0</v>
      </c>
      <c r="L21" s="11">
        <v>0</v>
      </c>
      <c r="M21" s="35">
        <f t="shared" si="2"/>
        <v>0</v>
      </c>
      <c r="N21" s="210"/>
      <c r="O21" s="36">
        <f t="shared" si="3"/>
        <v>12</v>
      </c>
      <c r="P21" s="11">
        <v>0</v>
      </c>
      <c r="Q21" s="11">
        <v>0</v>
      </c>
      <c r="R21" s="208"/>
      <c r="S21" s="208"/>
      <c r="T21" s="208"/>
      <c r="U21" s="208"/>
      <c r="V21" s="208"/>
      <c r="W21" s="204"/>
      <c r="X21" s="204"/>
      <c r="Y21" s="204"/>
      <c r="Z21" s="204"/>
      <c r="AA21" s="206"/>
      <c r="AB21" s="42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46"/>
    </row>
    <row r="22" spans="1:116" s="11" customFormat="1">
      <c r="A22" s="18" t="s">
        <v>183</v>
      </c>
      <c r="B22" s="23" t="s">
        <v>522</v>
      </c>
      <c r="C22" s="23" t="s">
        <v>523</v>
      </c>
      <c r="D22" s="19"/>
      <c r="E22" s="19">
        <v>2</v>
      </c>
      <c r="F22" s="212">
        <v>47.12</v>
      </c>
      <c r="G22" s="21">
        <v>0</v>
      </c>
      <c r="H22" s="214">
        <v>48.470399999999998</v>
      </c>
      <c r="I22" s="156">
        <v>0</v>
      </c>
      <c r="J22" s="150">
        <v>2</v>
      </c>
      <c r="K22" s="11">
        <v>0</v>
      </c>
      <c r="L22" s="11">
        <v>0</v>
      </c>
      <c r="M22" s="35">
        <f t="shared" si="2"/>
        <v>0</v>
      </c>
      <c r="N22" s="210"/>
      <c r="O22" s="36">
        <f t="shared" si="3"/>
        <v>2</v>
      </c>
      <c r="P22" s="11">
        <v>0</v>
      </c>
      <c r="Q22" s="11">
        <v>0</v>
      </c>
      <c r="R22" s="208"/>
      <c r="S22" s="208"/>
      <c r="T22" s="208"/>
      <c r="U22" s="208"/>
      <c r="V22" s="208"/>
      <c r="W22" s="204"/>
      <c r="X22" s="204"/>
      <c r="Y22" s="204"/>
      <c r="Z22" s="204"/>
      <c r="AA22" s="206"/>
      <c r="AB22" s="42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46"/>
    </row>
    <row r="23" spans="1:116" s="11" customFormat="1">
      <c r="A23" s="18" t="s">
        <v>183</v>
      </c>
      <c r="B23" s="23" t="s">
        <v>522</v>
      </c>
      <c r="C23" s="23" t="s">
        <v>524</v>
      </c>
      <c r="D23" s="19"/>
      <c r="E23" s="19">
        <v>2</v>
      </c>
      <c r="F23" s="212"/>
      <c r="G23" s="21">
        <v>0</v>
      </c>
      <c r="H23" s="214"/>
      <c r="I23" s="156">
        <v>0</v>
      </c>
      <c r="J23" s="150">
        <v>2</v>
      </c>
      <c r="K23" s="11">
        <v>0</v>
      </c>
      <c r="L23" s="11">
        <v>0</v>
      </c>
      <c r="M23" s="35">
        <f t="shared" si="2"/>
        <v>0</v>
      </c>
      <c r="N23" s="210"/>
      <c r="O23" s="36">
        <f t="shared" si="3"/>
        <v>2</v>
      </c>
      <c r="P23" s="11">
        <v>0</v>
      </c>
      <c r="Q23" s="11">
        <v>0</v>
      </c>
      <c r="R23" s="208"/>
      <c r="S23" s="208"/>
      <c r="T23" s="208"/>
      <c r="U23" s="208"/>
      <c r="V23" s="208"/>
      <c r="W23" s="204"/>
      <c r="X23" s="204"/>
      <c r="Y23" s="204"/>
      <c r="Z23" s="204"/>
      <c r="AA23" s="206"/>
      <c r="AB23" s="42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46"/>
    </row>
    <row r="24" spans="1:116" s="12" customFormat="1">
      <c r="A24" s="24" t="s">
        <v>183</v>
      </c>
      <c r="B24" s="25" t="s">
        <v>522</v>
      </c>
      <c r="C24" s="25" t="s">
        <v>525</v>
      </c>
      <c r="D24" s="26"/>
      <c r="E24" s="26">
        <v>2</v>
      </c>
      <c r="F24" s="213"/>
      <c r="G24" s="27">
        <v>0</v>
      </c>
      <c r="H24" s="215"/>
      <c r="I24" s="156">
        <v>0</v>
      </c>
      <c r="J24" s="151">
        <v>2</v>
      </c>
      <c r="K24" s="11">
        <v>0</v>
      </c>
      <c r="L24" s="11">
        <v>0</v>
      </c>
      <c r="M24" s="37">
        <f t="shared" si="2"/>
        <v>0</v>
      </c>
      <c r="N24" s="211"/>
      <c r="O24" s="38">
        <f t="shared" si="3"/>
        <v>2</v>
      </c>
      <c r="P24" s="11">
        <v>0</v>
      </c>
      <c r="Q24" s="11">
        <v>0</v>
      </c>
      <c r="R24" s="208"/>
      <c r="S24" s="208"/>
      <c r="T24" s="208"/>
      <c r="U24" s="208"/>
      <c r="V24" s="208"/>
      <c r="W24" s="204"/>
      <c r="X24" s="204"/>
      <c r="Y24" s="204"/>
      <c r="Z24" s="204"/>
      <c r="AA24" s="203"/>
      <c r="AB24" s="4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47"/>
    </row>
    <row r="25" spans="1:116" s="11" customFormat="1">
      <c r="A25" s="18" t="s">
        <v>183</v>
      </c>
      <c r="B25" s="23" t="s">
        <v>522</v>
      </c>
      <c r="C25" s="23" t="s">
        <v>416</v>
      </c>
      <c r="D25" s="19"/>
      <c r="E25" s="19">
        <v>2</v>
      </c>
      <c r="F25" s="212"/>
      <c r="G25" s="21">
        <v>0</v>
      </c>
      <c r="H25" s="214"/>
      <c r="I25" s="22">
        <v>0</v>
      </c>
      <c r="J25" s="150">
        <v>2</v>
      </c>
      <c r="K25" s="11">
        <v>0</v>
      </c>
      <c r="L25" s="11">
        <v>0</v>
      </c>
      <c r="M25" s="35">
        <f t="shared" si="2"/>
        <v>0</v>
      </c>
      <c r="N25" s="210"/>
      <c r="O25" s="36">
        <f t="shared" si="3"/>
        <v>2</v>
      </c>
      <c r="P25" s="11">
        <v>0</v>
      </c>
      <c r="Q25" s="11">
        <v>0</v>
      </c>
      <c r="R25" s="209"/>
      <c r="S25" s="209"/>
      <c r="T25" s="209"/>
      <c r="U25" s="209"/>
      <c r="V25" s="209"/>
      <c r="W25" s="205"/>
      <c r="X25" s="205"/>
      <c r="Y25" s="205"/>
      <c r="Z25" s="205"/>
      <c r="AA25" s="206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</row>
    <row r="26" spans="1:116" s="13" customFormat="1">
      <c r="A26" s="28"/>
      <c r="B26" s="28"/>
      <c r="C26" s="28"/>
      <c r="D26" s="29"/>
      <c r="E26" s="29"/>
      <c r="F26" s="30"/>
      <c r="G26" s="30"/>
      <c r="H26" s="30"/>
      <c r="I26" s="30"/>
      <c r="J26" s="31"/>
    </row>
    <row r="27" spans="1:116" s="13" customFormat="1">
      <c r="A27" s="28"/>
      <c r="B27" s="28"/>
      <c r="C27" s="28"/>
      <c r="D27" s="29"/>
      <c r="E27" s="29"/>
      <c r="F27" s="30"/>
      <c r="G27" s="30"/>
      <c r="H27" s="30"/>
      <c r="I27" s="30"/>
      <c r="J27" s="31"/>
    </row>
    <row r="28" spans="1:116" s="13" customFormat="1">
      <c r="A28" s="28"/>
      <c r="B28" s="28"/>
      <c r="C28" s="28"/>
      <c r="D28" s="29"/>
      <c r="E28" s="29"/>
      <c r="F28" s="30"/>
      <c r="G28" s="31"/>
      <c r="H28" s="31"/>
      <c r="I28" s="30"/>
      <c r="J28" s="31"/>
    </row>
    <row r="29" spans="1:116" s="13" customFormat="1">
      <c r="A29" s="28"/>
      <c r="B29" s="28"/>
      <c r="C29" s="28"/>
      <c r="D29" s="29"/>
      <c r="E29" s="29"/>
      <c r="F29" s="30"/>
      <c r="G29" s="31"/>
      <c r="H29" s="31"/>
      <c r="I29" s="30"/>
      <c r="J29" s="31"/>
    </row>
    <row r="30" spans="1:116" s="13" customFormat="1">
      <c r="A30" s="28"/>
      <c r="B30" s="28"/>
      <c r="C30" s="28"/>
      <c r="D30" s="29"/>
      <c r="E30" s="29"/>
      <c r="F30" s="30"/>
      <c r="G30" s="31"/>
      <c r="H30" s="31"/>
      <c r="I30" s="30"/>
      <c r="J30" s="31"/>
    </row>
    <row r="31" spans="1:116" s="13" customFormat="1">
      <c r="A31" s="28"/>
      <c r="B31" s="28"/>
      <c r="C31" s="28"/>
      <c r="D31" s="29"/>
      <c r="E31" s="29"/>
      <c r="F31" s="30"/>
      <c r="G31" s="31"/>
      <c r="H31" s="31"/>
      <c r="I31" s="30"/>
      <c r="J31" s="31"/>
    </row>
    <row r="32" spans="1:116" s="13" customFormat="1">
      <c r="A32" s="28"/>
      <c r="B32" s="28"/>
      <c r="C32" s="28"/>
      <c r="D32" s="29"/>
      <c r="E32" s="29"/>
      <c r="F32" s="30"/>
      <c r="G32" s="31"/>
      <c r="H32" s="31"/>
      <c r="I32" s="30"/>
      <c r="J32" s="31"/>
    </row>
    <row r="33" spans="1:10" s="13" customFormat="1">
      <c r="A33" s="28"/>
      <c r="B33" s="28"/>
      <c r="C33" s="28"/>
      <c r="D33" s="29"/>
      <c r="E33" s="29"/>
      <c r="F33" s="30"/>
      <c r="G33" s="31"/>
      <c r="H33" s="31"/>
      <c r="I33" s="30"/>
      <c r="J33" s="31"/>
    </row>
    <row r="34" spans="1:10" s="13" customFormat="1">
      <c r="A34" s="28"/>
      <c r="B34" s="28"/>
      <c r="C34" s="28"/>
      <c r="D34" s="29"/>
      <c r="E34" s="29"/>
      <c r="F34" s="30"/>
      <c r="G34" s="31"/>
      <c r="H34" s="31"/>
      <c r="I34" s="30"/>
      <c r="J34" s="31"/>
    </row>
    <row r="35" spans="1:10" s="13" customFormat="1">
      <c r="A35" s="28"/>
      <c r="B35" s="28"/>
      <c r="C35" s="28"/>
      <c r="D35" s="29"/>
      <c r="E35" s="29"/>
      <c r="F35" s="30"/>
      <c r="G35" s="31"/>
      <c r="H35" s="31"/>
      <c r="I35" s="30"/>
      <c r="J35" s="31"/>
    </row>
    <row r="36" spans="1:10" s="13" customFormat="1">
      <c r="A36" s="28"/>
      <c r="B36" s="28"/>
      <c r="C36" s="28"/>
      <c r="D36" s="29"/>
      <c r="E36" s="29"/>
      <c r="F36" s="30"/>
      <c r="G36" s="31"/>
      <c r="H36" s="31"/>
      <c r="I36" s="30"/>
      <c r="J36" s="31"/>
    </row>
    <row r="37" spans="1:10" s="13" customFormat="1">
      <c r="A37" s="28"/>
      <c r="B37" s="28"/>
      <c r="C37" s="28"/>
      <c r="D37" s="29"/>
      <c r="E37" s="29"/>
      <c r="F37" s="30"/>
      <c r="G37" s="31"/>
      <c r="H37" s="31"/>
      <c r="I37" s="30"/>
      <c r="J37" s="31"/>
    </row>
    <row r="38" spans="1:10" s="13" customFormat="1">
      <c r="A38" s="28"/>
      <c r="B38" s="28"/>
      <c r="C38" s="28"/>
      <c r="D38" s="29"/>
      <c r="E38" s="29"/>
      <c r="F38" s="30"/>
      <c r="G38" s="31"/>
      <c r="H38" s="31"/>
      <c r="I38" s="30"/>
      <c r="J38" s="31"/>
    </row>
    <row r="39" spans="1:10" s="13" customFormat="1">
      <c r="A39" s="28"/>
      <c r="B39" s="28"/>
      <c r="C39" s="28"/>
      <c r="D39" s="29"/>
      <c r="E39" s="29"/>
      <c r="F39" s="30"/>
      <c r="G39" s="31"/>
      <c r="H39" s="31"/>
      <c r="I39" s="30"/>
      <c r="J39" s="31"/>
    </row>
    <row r="40" spans="1:10" s="13" customFormat="1">
      <c r="A40" s="28"/>
      <c r="B40" s="28"/>
      <c r="C40" s="28"/>
      <c r="D40" s="29"/>
      <c r="E40" s="29"/>
      <c r="F40" s="30"/>
      <c r="G40" s="31"/>
      <c r="H40" s="31"/>
      <c r="I40" s="30"/>
      <c r="J40" s="31"/>
    </row>
    <row r="41" spans="1:10" s="13" customFormat="1">
      <c r="A41" s="28"/>
      <c r="B41" s="28"/>
      <c r="C41" s="28"/>
      <c r="D41" s="29"/>
      <c r="E41" s="29"/>
      <c r="F41" s="30"/>
      <c r="G41" s="31"/>
      <c r="H41" s="31"/>
      <c r="I41" s="30"/>
      <c r="J41" s="31"/>
    </row>
    <row r="42" spans="1:10" s="13" customFormat="1">
      <c r="A42" s="28"/>
      <c r="B42" s="28"/>
      <c r="C42" s="28"/>
      <c r="D42" s="29"/>
      <c r="E42" s="29"/>
      <c r="F42" s="30"/>
      <c r="G42" s="31"/>
      <c r="H42" s="31"/>
      <c r="I42" s="30"/>
      <c r="J42" s="31"/>
    </row>
    <row r="43" spans="1:10" s="13" customFormat="1">
      <c r="A43" s="28"/>
      <c r="B43" s="28"/>
      <c r="C43" s="28"/>
      <c r="D43" s="29"/>
      <c r="E43" s="29"/>
      <c r="F43" s="30"/>
      <c r="G43" s="31"/>
      <c r="H43" s="31"/>
      <c r="I43" s="30"/>
      <c r="J43" s="31"/>
    </row>
    <row r="44" spans="1:10" s="13" customFormat="1">
      <c r="A44" s="28"/>
      <c r="B44" s="28"/>
      <c r="C44" s="28"/>
      <c r="D44" s="29"/>
      <c r="E44" s="29"/>
      <c r="F44" s="30"/>
      <c r="G44" s="31"/>
      <c r="H44" s="31"/>
      <c r="I44" s="30"/>
      <c r="J44" s="31"/>
    </row>
    <row r="45" spans="1:10" s="13" customFormat="1">
      <c r="A45" s="28"/>
      <c r="B45" s="28"/>
      <c r="C45" s="28"/>
      <c r="D45" s="29"/>
      <c r="E45" s="29"/>
      <c r="F45" s="30"/>
      <c r="G45" s="31"/>
      <c r="H45" s="31"/>
      <c r="I45" s="30"/>
      <c r="J45" s="31"/>
    </row>
    <row r="46" spans="1:10" s="13" customFormat="1">
      <c r="A46" s="28"/>
      <c r="B46" s="28"/>
      <c r="C46" s="28"/>
      <c r="D46" s="29"/>
      <c r="E46" s="29"/>
      <c r="F46" s="30"/>
      <c r="G46" s="31"/>
      <c r="H46" s="31"/>
      <c r="I46" s="30"/>
      <c r="J46" s="31"/>
    </row>
    <row r="47" spans="1:10" s="13" customFormat="1">
      <c r="A47" s="28"/>
      <c r="B47" s="28"/>
      <c r="C47" s="28"/>
      <c r="D47" s="29"/>
      <c r="E47" s="29"/>
      <c r="F47" s="30"/>
      <c r="G47" s="31"/>
      <c r="H47" s="31"/>
      <c r="I47" s="30"/>
      <c r="J47" s="31"/>
    </row>
    <row r="48" spans="1:10" s="13" customFormat="1">
      <c r="A48" s="28"/>
      <c r="B48" s="28"/>
      <c r="C48" s="28"/>
      <c r="D48" s="29"/>
      <c r="E48" s="29"/>
      <c r="F48" s="30"/>
      <c r="G48" s="31"/>
      <c r="H48" s="31"/>
      <c r="I48" s="30"/>
      <c r="J48" s="31"/>
    </row>
    <row r="49" spans="1:10" s="13" customFormat="1">
      <c r="A49" s="28"/>
      <c r="B49" s="28"/>
      <c r="C49" s="28"/>
      <c r="D49" s="29"/>
      <c r="E49" s="29"/>
      <c r="F49" s="30"/>
      <c r="G49" s="31"/>
      <c r="H49" s="31"/>
      <c r="I49" s="30"/>
      <c r="J49" s="31"/>
    </row>
    <row r="50" spans="1:10" s="13" customFormat="1">
      <c r="A50" s="28"/>
      <c r="B50" s="28"/>
      <c r="C50" s="28"/>
      <c r="D50" s="29"/>
      <c r="E50" s="29"/>
      <c r="F50" s="30"/>
      <c r="G50" s="31"/>
      <c r="H50" s="31"/>
      <c r="I50" s="30"/>
      <c r="J50" s="31"/>
    </row>
    <row r="51" spans="1:10" s="13" customFormat="1">
      <c r="A51" s="28"/>
      <c r="B51" s="28"/>
      <c r="C51" s="28"/>
      <c r="D51" s="29"/>
      <c r="E51" s="29"/>
      <c r="F51" s="30"/>
      <c r="G51" s="31"/>
      <c r="H51" s="31"/>
      <c r="I51" s="30"/>
      <c r="J51" s="31"/>
    </row>
    <row r="52" spans="1:10" s="13" customFormat="1">
      <c r="A52" s="28"/>
      <c r="B52" s="28"/>
      <c r="C52" s="28"/>
      <c r="D52" s="29"/>
      <c r="E52" s="29"/>
      <c r="F52" s="30"/>
      <c r="G52" s="31"/>
      <c r="H52" s="31"/>
      <c r="I52" s="30"/>
      <c r="J52" s="31"/>
    </row>
    <row r="53" spans="1:10" s="13" customFormat="1">
      <c r="A53" s="28"/>
      <c r="B53" s="28"/>
      <c r="C53" s="28"/>
      <c r="D53" s="29"/>
      <c r="E53" s="29"/>
      <c r="F53" s="30"/>
      <c r="G53" s="31"/>
      <c r="H53" s="31"/>
      <c r="I53" s="30"/>
      <c r="J53" s="31"/>
    </row>
    <row r="54" spans="1:10" s="13" customFormat="1">
      <c r="A54" s="28"/>
      <c r="B54" s="28"/>
      <c r="C54" s="28"/>
      <c r="D54" s="29"/>
      <c r="E54" s="29"/>
      <c r="F54" s="30"/>
      <c r="G54" s="31"/>
      <c r="H54" s="31"/>
      <c r="I54" s="30"/>
      <c r="J54" s="31"/>
    </row>
    <row r="55" spans="1:10" s="13" customFormat="1">
      <c r="A55" s="28"/>
      <c r="B55" s="28"/>
      <c r="C55" s="28"/>
      <c r="D55" s="29"/>
      <c r="E55" s="29"/>
      <c r="F55" s="30"/>
      <c r="G55" s="31"/>
      <c r="H55" s="31"/>
      <c r="I55" s="30"/>
      <c r="J55" s="31"/>
    </row>
    <row r="56" spans="1:10" s="13" customFormat="1">
      <c r="A56" s="28"/>
      <c r="B56" s="28"/>
      <c r="C56" s="28"/>
      <c r="D56" s="29"/>
      <c r="E56" s="29"/>
      <c r="F56" s="30"/>
      <c r="G56" s="31"/>
      <c r="H56" s="31"/>
      <c r="I56" s="30"/>
      <c r="J56" s="31"/>
    </row>
    <row r="57" spans="1:10" s="13" customFormat="1">
      <c r="A57" s="28"/>
      <c r="B57" s="28"/>
      <c r="C57" s="28"/>
      <c r="D57" s="29"/>
      <c r="E57" s="29"/>
      <c r="F57" s="30"/>
      <c r="G57" s="31"/>
      <c r="H57" s="31"/>
      <c r="I57" s="30"/>
      <c r="J57" s="31"/>
    </row>
    <row r="58" spans="1:10" s="13" customFormat="1">
      <c r="A58" s="28"/>
      <c r="B58" s="28"/>
      <c r="C58" s="28"/>
      <c r="D58" s="29"/>
      <c r="E58" s="29"/>
      <c r="F58" s="30"/>
      <c r="G58" s="31"/>
      <c r="H58" s="31"/>
      <c r="I58" s="30"/>
      <c r="J58" s="31"/>
    </row>
    <row r="59" spans="1:10" s="13" customFormat="1">
      <c r="A59" s="28"/>
      <c r="B59" s="28"/>
      <c r="C59" s="28"/>
      <c r="D59" s="29"/>
      <c r="E59" s="29"/>
      <c r="F59" s="30"/>
      <c r="G59" s="31"/>
      <c r="H59" s="31"/>
      <c r="I59" s="30"/>
      <c r="J59" s="31"/>
    </row>
    <row r="60" spans="1:10" s="13" customFormat="1">
      <c r="A60" s="28"/>
      <c r="B60" s="28"/>
      <c r="C60" s="28"/>
      <c r="D60" s="29"/>
      <c r="E60" s="29"/>
      <c r="F60" s="31"/>
      <c r="G60" s="31"/>
      <c r="H60" s="31"/>
      <c r="I60" s="31"/>
      <c r="J60" s="31"/>
    </row>
    <row r="61" spans="1:10" s="13" customFormat="1">
      <c r="A61" s="28"/>
      <c r="B61" s="28"/>
      <c r="C61" s="28"/>
      <c r="D61" s="29"/>
      <c r="E61" s="29"/>
      <c r="F61" s="30"/>
      <c r="G61" s="30"/>
      <c r="H61" s="30"/>
      <c r="I61" s="30"/>
      <c r="J61" s="31"/>
    </row>
    <row r="62" spans="1:10" s="13" customFormat="1">
      <c r="A62" s="28"/>
      <c r="B62" s="28"/>
      <c r="C62" s="28"/>
      <c r="D62" s="29"/>
      <c r="E62" s="29"/>
      <c r="F62" s="30"/>
      <c r="G62" s="30"/>
      <c r="H62" s="30"/>
      <c r="I62" s="30"/>
      <c r="J62" s="31"/>
    </row>
    <row r="63" spans="1:10" s="13" customFormat="1">
      <c r="A63" s="28"/>
      <c r="B63" s="28"/>
      <c r="C63" s="28"/>
      <c r="D63" s="29"/>
      <c r="E63" s="29"/>
      <c r="F63" s="30"/>
      <c r="G63" s="31"/>
      <c r="H63" s="31"/>
      <c r="I63" s="30"/>
      <c r="J63" s="31"/>
    </row>
    <row r="64" spans="1:10" s="13" customFormat="1">
      <c r="A64" s="28"/>
      <c r="B64" s="28"/>
      <c r="C64" s="28"/>
      <c r="D64" s="29"/>
      <c r="E64" s="29"/>
      <c r="F64" s="30"/>
      <c r="G64" s="31"/>
      <c r="H64" s="31"/>
      <c r="I64" s="30"/>
      <c r="J64" s="31"/>
    </row>
    <row r="65" spans="1:10" s="13" customFormat="1">
      <c r="A65" s="28"/>
      <c r="B65" s="28"/>
      <c r="C65" s="28"/>
      <c r="D65" s="29"/>
      <c r="E65" s="29"/>
      <c r="F65" s="30"/>
      <c r="G65" s="31"/>
      <c r="H65" s="31"/>
      <c r="I65" s="30"/>
      <c r="J65" s="31"/>
    </row>
    <row r="66" spans="1:10" s="13" customFormat="1">
      <c r="A66" s="28"/>
      <c r="B66" s="28"/>
      <c r="C66" s="28"/>
      <c r="D66" s="29"/>
      <c r="E66" s="29"/>
      <c r="F66" s="30"/>
      <c r="G66" s="31"/>
      <c r="H66" s="31"/>
      <c r="I66" s="30"/>
      <c r="J66" s="31"/>
    </row>
    <row r="67" spans="1:10" s="13" customFormat="1">
      <c r="A67" s="28"/>
      <c r="B67" s="28"/>
      <c r="C67" s="28"/>
      <c r="D67" s="29"/>
      <c r="E67" s="29"/>
      <c r="F67" s="30"/>
      <c r="G67" s="31"/>
      <c r="H67" s="31"/>
      <c r="I67" s="30"/>
      <c r="J67" s="31"/>
    </row>
    <row r="68" spans="1:10" s="13" customFormat="1">
      <c r="A68" s="28"/>
      <c r="B68" s="28"/>
      <c r="C68" s="28"/>
      <c r="D68" s="29"/>
      <c r="E68" s="29"/>
      <c r="F68" s="30"/>
      <c r="G68" s="31"/>
      <c r="H68" s="31"/>
      <c r="I68" s="30"/>
      <c r="J68" s="31"/>
    </row>
    <row r="69" spans="1:10" s="13" customFormat="1">
      <c r="A69" s="28"/>
      <c r="B69" s="28"/>
      <c r="C69" s="28"/>
      <c r="D69" s="29"/>
      <c r="E69" s="29"/>
      <c r="F69" s="30"/>
      <c r="G69" s="31"/>
      <c r="H69" s="31"/>
      <c r="I69" s="30"/>
      <c r="J69" s="31"/>
    </row>
    <row r="70" spans="1:10" s="13" customFormat="1">
      <c r="A70" s="28"/>
      <c r="B70" s="28"/>
      <c r="C70" s="28"/>
      <c r="D70" s="29"/>
      <c r="E70" s="29"/>
      <c r="F70" s="30"/>
      <c r="G70" s="31"/>
      <c r="H70" s="31"/>
      <c r="I70" s="30"/>
      <c r="J70" s="31"/>
    </row>
    <row r="71" spans="1:10" s="13" customFormat="1">
      <c r="A71" s="28"/>
      <c r="B71" s="28"/>
      <c r="C71" s="28"/>
      <c r="D71" s="29"/>
      <c r="E71" s="29"/>
      <c r="F71" s="30"/>
      <c r="G71" s="31"/>
      <c r="H71" s="31"/>
      <c r="I71" s="30"/>
      <c r="J71" s="31"/>
    </row>
    <row r="72" spans="1:10" s="13" customFormat="1">
      <c r="A72" s="28"/>
      <c r="B72" s="28"/>
      <c r="C72" s="28"/>
      <c r="D72" s="29"/>
      <c r="E72" s="29"/>
      <c r="F72" s="30"/>
      <c r="G72" s="31"/>
      <c r="H72" s="31"/>
      <c r="I72" s="30"/>
      <c r="J72" s="31"/>
    </row>
    <row r="73" spans="1:10" s="13" customFormat="1">
      <c r="A73" s="28"/>
      <c r="B73" s="28"/>
      <c r="C73" s="28"/>
      <c r="D73" s="29"/>
      <c r="E73" s="29"/>
      <c r="F73" s="31"/>
      <c r="G73" s="31"/>
      <c r="H73" s="31"/>
      <c r="I73" s="31"/>
      <c r="J73" s="31"/>
    </row>
    <row r="74" spans="1:10" s="13" customFormat="1">
      <c r="A74" s="28"/>
      <c r="B74" s="28"/>
      <c r="C74" s="28"/>
      <c r="D74" s="29"/>
      <c r="E74" s="29"/>
      <c r="F74" s="31"/>
      <c r="G74" s="31"/>
      <c r="H74" s="31"/>
      <c r="I74" s="31"/>
      <c r="J74" s="31"/>
    </row>
    <row r="75" spans="1:10" s="13" customFormat="1">
      <c r="A75" s="28"/>
      <c r="B75" s="28"/>
      <c r="C75" s="28"/>
      <c r="D75" s="29"/>
      <c r="E75" s="29"/>
      <c r="F75" s="30"/>
      <c r="G75" s="31"/>
      <c r="H75" s="31"/>
      <c r="I75" s="30"/>
      <c r="J75" s="31"/>
    </row>
    <row r="76" spans="1:10" s="13" customFormat="1">
      <c r="A76" s="28"/>
      <c r="B76" s="28"/>
      <c r="C76" s="28"/>
      <c r="D76" s="29"/>
      <c r="E76" s="29"/>
      <c r="F76" s="30"/>
      <c r="G76" s="31"/>
      <c r="H76" s="31"/>
      <c r="I76" s="30"/>
      <c r="J76" s="31"/>
    </row>
    <row r="77" spans="1:10" s="13" customFormat="1">
      <c r="A77" s="28"/>
      <c r="B77" s="28"/>
      <c r="C77" s="28"/>
      <c r="D77" s="29"/>
      <c r="E77" s="29"/>
      <c r="F77" s="30"/>
      <c r="G77" s="31"/>
      <c r="H77" s="31"/>
      <c r="I77" s="30"/>
      <c r="J77" s="31"/>
    </row>
    <row r="78" spans="1:10" s="13" customFormat="1">
      <c r="A78" s="28"/>
      <c r="B78" s="28"/>
      <c r="C78" s="28"/>
      <c r="D78" s="29"/>
      <c r="E78" s="29"/>
      <c r="F78" s="31"/>
      <c r="G78" s="31"/>
      <c r="H78" s="31"/>
      <c r="I78" s="31"/>
      <c r="J78" s="31"/>
    </row>
    <row r="79" spans="1:10" s="13" customFormat="1">
      <c r="A79" s="28"/>
      <c r="B79" s="28"/>
      <c r="C79" s="28"/>
      <c r="D79" s="29"/>
      <c r="E79" s="29"/>
      <c r="F79" s="30"/>
      <c r="G79" s="31"/>
      <c r="H79" s="31"/>
      <c r="I79" s="30"/>
      <c r="J79" s="31"/>
    </row>
    <row r="80" spans="1:10" s="13" customFormat="1">
      <c r="A80" s="28"/>
      <c r="B80" s="28"/>
      <c r="C80" s="28"/>
      <c r="D80" s="29"/>
      <c r="E80" s="29"/>
      <c r="F80" s="30"/>
      <c r="G80" s="31"/>
      <c r="H80" s="31"/>
      <c r="I80" s="30"/>
      <c r="J80" s="31"/>
    </row>
    <row r="81" spans="1:10" s="13" customFormat="1">
      <c r="A81" s="28"/>
      <c r="B81" s="28"/>
      <c r="C81" s="28"/>
      <c r="D81" s="29"/>
      <c r="E81" s="29"/>
      <c r="F81" s="30"/>
      <c r="G81" s="31"/>
      <c r="H81" s="31"/>
      <c r="I81" s="30"/>
      <c r="J81" s="31"/>
    </row>
    <row r="82" spans="1:10" s="13" customFormat="1">
      <c r="A82" s="28"/>
      <c r="B82" s="28"/>
      <c r="C82" s="28"/>
      <c r="D82" s="29"/>
      <c r="E82" s="29"/>
      <c r="F82" s="30"/>
      <c r="G82" s="31"/>
      <c r="H82" s="31"/>
      <c r="I82" s="30"/>
      <c r="J82" s="31"/>
    </row>
    <row r="83" spans="1:10" s="13" customFormat="1">
      <c r="A83" s="28"/>
      <c r="B83" s="28"/>
      <c r="C83" s="28"/>
      <c r="D83" s="29"/>
      <c r="E83" s="29"/>
      <c r="F83" s="30"/>
      <c r="G83" s="31"/>
      <c r="H83" s="31"/>
      <c r="I83" s="30"/>
      <c r="J83" s="31"/>
    </row>
    <row r="84" spans="1:10" s="13" customFormat="1">
      <c r="A84" s="28"/>
      <c r="B84" s="28"/>
      <c r="C84" s="28"/>
      <c r="D84" s="29"/>
      <c r="E84" s="29"/>
      <c r="F84" s="30"/>
      <c r="G84" s="31"/>
      <c r="H84" s="31"/>
      <c r="I84" s="30"/>
      <c r="J84" s="31"/>
    </row>
    <row r="85" spans="1:10" s="13" customFormat="1">
      <c r="A85" s="28"/>
      <c r="B85" s="28"/>
      <c r="C85" s="28"/>
      <c r="D85" s="29"/>
      <c r="E85" s="29"/>
      <c r="F85" s="30"/>
      <c r="G85" s="31"/>
      <c r="H85" s="31"/>
      <c r="I85" s="30"/>
      <c r="J85" s="31"/>
    </row>
    <row r="86" spans="1:10" s="13" customFormat="1">
      <c r="A86" s="28"/>
      <c r="B86" s="28"/>
      <c r="C86" s="28"/>
      <c r="D86" s="29"/>
      <c r="E86" s="29"/>
      <c r="F86" s="30"/>
      <c r="G86" s="31"/>
      <c r="H86" s="31"/>
      <c r="I86" s="30"/>
      <c r="J86" s="31"/>
    </row>
    <row r="87" spans="1:10" s="13" customFormat="1">
      <c r="A87" s="28"/>
      <c r="B87" s="28"/>
      <c r="C87" s="28"/>
      <c r="D87" s="29"/>
      <c r="E87" s="29"/>
      <c r="F87" s="30"/>
      <c r="G87" s="31"/>
      <c r="H87" s="31"/>
      <c r="I87" s="30"/>
      <c r="J87" s="31"/>
    </row>
    <row r="88" spans="1:10" s="13" customFormat="1">
      <c r="A88" s="28"/>
      <c r="B88" s="28"/>
      <c r="C88" s="28"/>
      <c r="D88" s="29"/>
      <c r="E88" s="29"/>
      <c r="F88" s="30"/>
      <c r="G88" s="31"/>
      <c r="H88" s="31"/>
      <c r="I88" s="30"/>
      <c r="J88" s="31"/>
    </row>
    <row r="89" spans="1:10" s="13" customFormat="1">
      <c r="A89" s="28"/>
      <c r="B89" s="28"/>
      <c r="C89" s="28"/>
      <c r="D89" s="29"/>
      <c r="E89" s="29"/>
      <c r="F89" s="30"/>
      <c r="G89" s="31"/>
      <c r="H89" s="31"/>
      <c r="I89" s="30"/>
      <c r="J89" s="31"/>
    </row>
    <row r="90" spans="1:10" s="13" customFormat="1">
      <c r="A90" s="28"/>
      <c r="B90" s="28"/>
      <c r="C90" s="28"/>
      <c r="D90" s="29"/>
      <c r="E90" s="29"/>
      <c r="F90" s="30"/>
      <c r="G90" s="31"/>
      <c r="H90" s="31"/>
      <c r="I90" s="30"/>
      <c r="J90" s="31"/>
    </row>
    <row r="91" spans="1:10" s="13" customFormat="1">
      <c r="A91" s="28"/>
      <c r="B91" s="28"/>
      <c r="C91" s="28"/>
      <c r="D91" s="29"/>
      <c r="E91" s="29"/>
      <c r="F91" s="30"/>
      <c r="G91" s="31"/>
      <c r="H91" s="31"/>
      <c r="I91" s="30"/>
      <c r="J91" s="31"/>
    </row>
    <row r="92" spans="1:10" s="13" customFormat="1">
      <c r="A92" s="28"/>
      <c r="B92" s="28"/>
      <c r="C92" s="28"/>
      <c r="D92" s="29"/>
      <c r="E92" s="29"/>
      <c r="F92" s="30"/>
      <c r="G92" s="31"/>
      <c r="H92" s="31"/>
      <c r="I92" s="30"/>
      <c r="J92" s="31"/>
    </row>
    <row r="93" spans="1:10" s="13" customFormat="1">
      <c r="A93" s="28"/>
      <c r="B93" s="28"/>
      <c r="C93" s="28"/>
      <c r="D93" s="29"/>
      <c r="E93" s="29"/>
      <c r="F93" s="30"/>
      <c r="G93" s="31"/>
      <c r="H93" s="31"/>
      <c r="I93" s="30"/>
      <c r="J93" s="31"/>
    </row>
    <row r="94" spans="1:10" s="13" customFormat="1">
      <c r="A94" s="28"/>
      <c r="B94" s="28"/>
      <c r="C94" s="28"/>
      <c r="D94" s="29"/>
      <c r="E94" s="29"/>
      <c r="F94" s="30"/>
      <c r="G94" s="31"/>
      <c r="H94" s="31"/>
      <c r="I94" s="30"/>
      <c r="J94" s="31"/>
    </row>
    <row r="95" spans="1:10" s="13" customFormat="1">
      <c r="A95" s="28"/>
      <c r="B95" s="28"/>
      <c r="C95" s="28"/>
      <c r="D95" s="29"/>
      <c r="E95" s="29"/>
      <c r="F95" s="30"/>
      <c r="G95" s="31"/>
      <c r="H95" s="31"/>
      <c r="I95" s="30"/>
      <c r="J95" s="31"/>
    </row>
    <row r="96" spans="1:10" s="13" customFormat="1">
      <c r="A96" s="28"/>
      <c r="B96" s="28"/>
      <c r="C96" s="28"/>
      <c r="D96" s="29"/>
      <c r="E96" s="29"/>
      <c r="F96" s="30"/>
      <c r="G96" s="31"/>
      <c r="H96" s="31"/>
      <c r="I96" s="30"/>
      <c r="J96" s="31"/>
    </row>
    <row r="97" spans="1:10" s="13" customFormat="1">
      <c r="A97" s="28"/>
      <c r="B97" s="28"/>
      <c r="C97" s="28"/>
      <c r="D97" s="29"/>
      <c r="E97" s="29"/>
      <c r="F97" s="30"/>
      <c r="G97" s="31"/>
      <c r="H97" s="31"/>
      <c r="I97" s="30"/>
      <c r="J97" s="31"/>
    </row>
    <row r="98" spans="1:10" s="13" customFormat="1">
      <c r="A98" s="28"/>
      <c r="B98" s="28"/>
      <c r="C98" s="28"/>
      <c r="D98" s="29"/>
      <c r="E98" s="29"/>
      <c r="F98" s="30"/>
      <c r="G98" s="31"/>
      <c r="H98" s="31"/>
      <c r="I98" s="30"/>
      <c r="J98" s="31"/>
    </row>
    <row r="99" spans="1:10" s="13" customFormat="1">
      <c r="A99" s="28"/>
      <c r="B99" s="28"/>
      <c r="C99" s="28"/>
      <c r="D99" s="29"/>
      <c r="E99" s="29"/>
      <c r="F99" s="30"/>
      <c r="G99" s="31"/>
      <c r="H99" s="31"/>
      <c r="I99" s="30"/>
      <c r="J99" s="31"/>
    </row>
    <row r="100" spans="1:10" s="13" customFormat="1">
      <c r="A100" s="28"/>
      <c r="B100" s="28"/>
      <c r="C100" s="28"/>
      <c r="D100" s="29"/>
      <c r="E100" s="29"/>
      <c r="F100" s="30"/>
      <c r="G100" s="31"/>
      <c r="H100" s="31"/>
      <c r="I100" s="30"/>
      <c r="J100" s="31"/>
    </row>
    <row r="101" spans="1:10" s="13" customFormat="1">
      <c r="A101" s="28"/>
      <c r="B101" s="28"/>
      <c r="C101" s="28"/>
      <c r="D101" s="29"/>
      <c r="E101" s="29"/>
      <c r="F101" s="30"/>
      <c r="G101" s="31"/>
      <c r="H101" s="31"/>
      <c r="I101" s="30"/>
      <c r="J101" s="31"/>
    </row>
    <row r="102" spans="1:10" s="13" customFormat="1">
      <c r="A102" s="28"/>
      <c r="B102" s="28"/>
      <c r="C102" s="28"/>
      <c r="D102" s="29"/>
      <c r="E102" s="29"/>
      <c r="F102" s="30"/>
      <c r="G102" s="31"/>
      <c r="H102" s="31"/>
      <c r="I102" s="30"/>
      <c r="J102" s="31"/>
    </row>
    <row r="103" spans="1:10" s="13" customFormat="1">
      <c r="A103" s="28"/>
      <c r="B103" s="28"/>
      <c r="C103" s="28"/>
      <c r="D103" s="29"/>
      <c r="E103" s="29"/>
      <c r="F103" s="30"/>
      <c r="G103" s="31"/>
      <c r="H103" s="31"/>
      <c r="I103" s="30"/>
      <c r="J103" s="31"/>
    </row>
    <row r="104" spans="1:10" s="13" customFormat="1">
      <c r="A104" s="28"/>
      <c r="B104" s="28"/>
      <c r="C104" s="28"/>
      <c r="D104" s="29"/>
      <c r="E104" s="29"/>
      <c r="F104" s="30"/>
      <c r="G104" s="31"/>
      <c r="H104" s="31"/>
      <c r="I104" s="30"/>
      <c r="J104" s="31"/>
    </row>
    <row r="105" spans="1:10" s="13" customFormat="1">
      <c r="A105" s="28"/>
      <c r="B105" s="28"/>
      <c r="C105" s="28"/>
      <c r="D105" s="29"/>
      <c r="E105" s="29"/>
      <c r="F105" s="30"/>
      <c r="G105" s="31"/>
      <c r="H105" s="31"/>
      <c r="I105" s="30"/>
      <c r="J105" s="31"/>
    </row>
    <row r="106" spans="1:10" s="13" customFormat="1">
      <c r="A106" s="28"/>
      <c r="B106" s="28"/>
      <c r="C106" s="28"/>
      <c r="D106" s="29"/>
      <c r="E106" s="29"/>
      <c r="F106" s="30"/>
      <c r="G106" s="31"/>
      <c r="H106" s="31"/>
      <c r="I106" s="30"/>
      <c r="J106" s="31"/>
    </row>
    <row r="107" spans="1:10" s="13" customFormat="1">
      <c r="A107" s="28"/>
      <c r="B107" s="28"/>
      <c r="C107" s="28"/>
      <c r="D107" s="29"/>
      <c r="E107" s="29"/>
      <c r="F107" s="30"/>
      <c r="G107" s="31"/>
      <c r="H107" s="31"/>
      <c r="I107" s="30"/>
      <c r="J107" s="31"/>
    </row>
    <row r="108" spans="1:10" s="13" customFormat="1">
      <c r="A108" s="28"/>
      <c r="B108" s="28"/>
      <c r="C108" s="28"/>
      <c r="D108" s="29"/>
      <c r="E108" s="29"/>
      <c r="F108" s="30"/>
      <c r="G108" s="31"/>
      <c r="H108" s="31"/>
      <c r="I108" s="30"/>
      <c r="J108" s="31"/>
    </row>
    <row r="109" spans="1:10" s="13" customFormat="1">
      <c r="A109" s="28"/>
      <c r="B109" s="28"/>
      <c r="C109" s="28"/>
      <c r="D109" s="29"/>
      <c r="E109" s="29"/>
      <c r="F109" s="30"/>
      <c r="G109" s="31"/>
      <c r="H109" s="31"/>
      <c r="I109" s="30"/>
      <c r="J109" s="31"/>
    </row>
    <row r="110" spans="1:10" s="13" customFormat="1">
      <c r="A110" s="28"/>
      <c r="B110" s="28"/>
      <c r="C110" s="28"/>
      <c r="D110" s="29"/>
      <c r="E110" s="29"/>
      <c r="F110" s="30"/>
      <c r="G110" s="31"/>
      <c r="H110" s="31"/>
      <c r="I110" s="30"/>
      <c r="J110" s="31"/>
    </row>
    <row r="111" spans="1:10" s="13" customFormat="1">
      <c r="A111" s="28"/>
      <c r="B111" s="28"/>
      <c r="C111" s="28"/>
      <c r="D111" s="29"/>
      <c r="E111" s="29"/>
      <c r="F111" s="30"/>
      <c r="G111" s="31"/>
      <c r="H111" s="31"/>
      <c r="I111" s="30"/>
      <c r="J111" s="31"/>
    </row>
    <row r="112" spans="1:10" s="13" customFormat="1">
      <c r="A112" s="28"/>
      <c r="B112" s="28"/>
      <c r="C112" s="28"/>
      <c r="D112" s="29"/>
      <c r="E112" s="29"/>
      <c r="F112" s="30"/>
      <c r="G112" s="31"/>
      <c r="H112" s="31"/>
      <c r="I112" s="30"/>
      <c r="J112" s="31"/>
    </row>
    <row r="113" spans="1:10" s="13" customFormat="1">
      <c r="A113" s="28"/>
      <c r="B113" s="28"/>
      <c r="C113" s="28"/>
      <c r="D113" s="29"/>
      <c r="E113" s="29"/>
      <c r="F113" s="30"/>
      <c r="G113" s="31"/>
      <c r="H113" s="31"/>
      <c r="I113" s="30"/>
      <c r="J113" s="31"/>
    </row>
    <row r="114" spans="1:10" s="13" customFormat="1">
      <c r="A114" s="28"/>
      <c r="B114" s="28"/>
      <c r="C114" s="28"/>
      <c r="D114" s="29"/>
      <c r="E114" s="29"/>
      <c r="F114" s="30"/>
      <c r="G114" s="31"/>
      <c r="H114" s="31"/>
      <c r="I114" s="30"/>
      <c r="J114" s="31"/>
    </row>
    <row r="115" spans="1:10" s="13" customFormat="1">
      <c r="A115" s="28"/>
      <c r="B115" s="28"/>
      <c r="C115" s="28"/>
      <c r="D115" s="29"/>
      <c r="E115" s="29"/>
      <c r="F115" s="30"/>
      <c r="G115" s="31"/>
      <c r="H115" s="31"/>
      <c r="I115" s="30"/>
      <c r="J115" s="31"/>
    </row>
    <row r="116" spans="1:10" s="13" customFormat="1">
      <c r="A116" s="28"/>
      <c r="B116" s="28"/>
      <c r="C116" s="28"/>
      <c r="D116" s="29"/>
      <c r="E116" s="29"/>
      <c r="F116" s="30"/>
      <c r="G116" s="31"/>
      <c r="H116" s="31"/>
      <c r="I116" s="30"/>
      <c r="J116" s="31"/>
    </row>
    <row r="117" spans="1:10" s="13" customFormat="1">
      <c r="A117" s="28"/>
      <c r="B117" s="28"/>
      <c r="C117" s="28"/>
      <c r="D117" s="29"/>
      <c r="E117" s="29"/>
      <c r="F117" s="30"/>
      <c r="G117" s="31"/>
      <c r="H117" s="31"/>
      <c r="I117" s="30"/>
      <c r="J117" s="31"/>
    </row>
    <row r="118" spans="1:10" s="13" customFormat="1">
      <c r="A118" s="28"/>
      <c r="B118" s="28"/>
      <c r="C118" s="28"/>
      <c r="D118" s="29"/>
      <c r="E118" s="29"/>
      <c r="F118" s="30"/>
      <c r="G118" s="31"/>
      <c r="H118" s="31"/>
      <c r="I118" s="30"/>
      <c r="J118" s="31"/>
    </row>
    <row r="119" spans="1:10" s="13" customFormat="1">
      <c r="A119" s="28"/>
      <c r="B119" s="28"/>
      <c r="C119" s="28"/>
      <c r="D119" s="29"/>
      <c r="E119" s="29"/>
      <c r="F119" s="30"/>
      <c r="G119" s="31"/>
      <c r="H119" s="31"/>
      <c r="I119" s="30"/>
      <c r="J119" s="31"/>
    </row>
    <row r="120" spans="1:10" s="13" customFormat="1">
      <c r="A120" s="28"/>
      <c r="B120" s="28"/>
      <c r="C120" s="28"/>
      <c r="D120" s="29"/>
      <c r="E120" s="29"/>
      <c r="F120" s="30"/>
      <c r="G120" s="31"/>
      <c r="H120" s="31"/>
      <c r="I120" s="30"/>
      <c r="J120" s="31"/>
    </row>
    <row r="121" spans="1:10" s="13" customFormat="1">
      <c r="A121" s="28"/>
      <c r="B121" s="28"/>
      <c r="C121" s="28"/>
      <c r="D121" s="29"/>
      <c r="E121" s="29"/>
      <c r="F121" s="30"/>
      <c r="G121" s="31"/>
      <c r="H121" s="31"/>
      <c r="I121" s="30"/>
      <c r="J121" s="31"/>
    </row>
    <row r="122" spans="1:10" s="13" customFormat="1">
      <c r="A122" s="28"/>
      <c r="B122" s="28"/>
      <c r="C122" s="28"/>
      <c r="D122" s="29"/>
      <c r="E122" s="29"/>
      <c r="F122" s="30"/>
      <c r="G122" s="31"/>
      <c r="H122" s="31"/>
      <c r="I122" s="30"/>
      <c r="J122" s="31"/>
    </row>
    <row r="123" spans="1:10" s="13" customFormat="1">
      <c r="A123" s="28"/>
      <c r="B123" s="28"/>
      <c r="C123" s="28"/>
      <c r="D123" s="29"/>
      <c r="E123" s="29"/>
      <c r="F123" s="30"/>
      <c r="G123" s="31"/>
      <c r="H123" s="31"/>
      <c r="I123" s="30"/>
      <c r="J123" s="31"/>
    </row>
    <row r="124" spans="1:10" s="13" customFormat="1">
      <c r="A124" s="28"/>
      <c r="B124" s="48"/>
      <c r="C124" s="48"/>
      <c r="D124" s="29"/>
      <c r="E124" s="29"/>
      <c r="F124" s="30"/>
      <c r="G124" s="31"/>
      <c r="H124" s="31"/>
      <c r="I124" s="30"/>
      <c r="J124" s="31"/>
    </row>
    <row r="125" spans="1:10" s="13" customFormat="1">
      <c r="A125" s="28"/>
      <c r="B125" s="48"/>
      <c r="C125" s="48"/>
      <c r="D125" s="29"/>
      <c r="E125" s="29"/>
      <c r="F125" s="30"/>
      <c r="G125" s="31"/>
      <c r="H125" s="31"/>
      <c r="I125" s="30"/>
      <c r="J125" s="31"/>
    </row>
    <row r="126" spans="1:10" s="13" customFormat="1">
      <c r="A126" s="28"/>
      <c r="B126" s="28"/>
      <c r="C126" s="28"/>
      <c r="D126" s="29"/>
      <c r="E126" s="29"/>
      <c r="F126" s="30"/>
      <c r="G126" s="31"/>
      <c r="H126" s="31"/>
      <c r="I126" s="30"/>
      <c r="J126" s="31"/>
    </row>
    <row r="127" spans="1:10" s="13" customFormat="1">
      <c r="A127" s="28"/>
      <c r="B127" s="28"/>
      <c r="C127" s="28"/>
      <c r="D127" s="29"/>
      <c r="E127" s="29"/>
      <c r="F127" s="30"/>
      <c r="G127" s="31"/>
      <c r="H127" s="31"/>
      <c r="I127" s="30"/>
      <c r="J127" s="31"/>
    </row>
    <row r="128" spans="1:10" s="13" customFormat="1">
      <c r="A128" s="28"/>
      <c r="B128" s="28"/>
      <c r="C128" s="28"/>
      <c r="D128" s="29"/>
      <c r="E128" s="29"/>
      <c r="F128" s="30"/>
      <c r="G128" s="31"/>
      <c r="H128" s="31"/>
      <c r="I128" s="30"/>
      <c r="J128" s="31"/>
    </row>
    <row r="129" spans="1:10" s="13" customFormat="1">
      <c r="A129" s="28"/>
      <c r="B129" s="28"/>
      <c r="C129" s="28"/>
      <c r="D129" s="29"/>
      <c r="E129" s="29"/>
      <c r="F129" s="30"/>
      <c r="G129" s="31"/>
      <c r="H129" s="31"/>
      <c r="I129" s="30"/>
      <c r="J129" s="31"/>
    </row>
    <row r="130" spans="1:10" s="13" customFormat="1">
      <c r="A130" s="28"/>
      <c r="B130" s="28"/>
      <c r="C130" s="28"/>
      <c r="D130" s="29"/>
      <c r="E130" s="29"/>
      <c r="F130" s="30"/>
      <c r="G130" s="31"/>
      <c r="H130" s="31"/>
      <c r="I130" s="30"/>
      <c r="J130" s="31"/>
    </row>
    <row r="131" spans="1:10" s="13" customFormat="1">
      <c r="A131" s="28"/>
      <c r="B131" s="28"/>
      <c r="C131" s="28"/>
      <c r="D131" s="29"/>
      <c r="E131" s="29"/>
      <c r="F131" s="30"/>
      <c r="G131" s="31"/>
      <c r="H131" s="31"/>
      <c r="I131" s="30"/>
      <c r="J131" s="31"/>
    </row>
    <row r="132" spans="1:10" s="13" customFormat="1">
      <c r="A132" s="28"/>
      <c r="B132" s="28"/>
      <c r="C132" s="28"/>
      <c r="D132" s="29"/>
      <c r="E132" s="29"/>
      <c r="F132" s="30"/>
      <c r="G132" s="31"/>
      <c r="H132" s="31"/>
      <c r="I132" s="30"/>
      <c r="J132" s="31"/>
    </row>
    <row r="133" spans="1:10" s="13" customFormat="1">
      <c r="A133" s="28"/>
      <c r="B133" s="28"/>
      <c r="C133" s="28"/>
      <c r="D133" s="29"/>
      <c r="E133" s="29"/>
      <c r="F133" s="30"/>
      <c r="G133" s="31"/>
      <c r="H133" s="31"/>
      <c r="I133" s="30"/>
      <c r="J133" s="31"/>
    </row>
    <row r="134" spans="1:10" s="13" customFormat="1">
      <c r="A134" s="28"/>
      <c r="B134" s="28"/>
      <c r="C134" s="28"/>
      <c r="D134" s="29"/>
      <c r="E134" s="29"/>
      <c r="F134" s="30"/>
      <c r="G134" s="31"/>
      <c r="H134" s="31"/>
      <c r="I134" s="30"/>
      <c r="J134" s="31"/>
    </row>
    <row r="135" spans="1:10" s="13" customFormat="1">
      <c r="A135" s="28"/>
      <c r="B135" s="28"/>
      <c r="C135" s="28"/>
      <c r="D135" s="29"/>
      <c r="E135" s="29"/>
      <c r="F135" s="30"/>
      <c r="G135" s="31"/>
      <c r="H135" s="31"/>
      <c r="I135" s="30"/>
      <c r="J135" s="31"/>
    </row>
    <row r="136" spans="1:10" s="13" customFormat="1">
      <c r="A136" s="28"/>
      <c r="B136" s="28"/>
      <c r="C136" s="28"/>
      <c r="D136" s="29"/>
      <c r="E136" s="29"/>
      <c r="F136" s="30"/>
      <c r="G136" s="31"/>
      <c r="H136" s="31"/>
      <c r="I136" s="30"/>
      <c r="J136" s="31"/>
    </row>
    <row r="137" spans="1:10" s="13" customFormat="1">
      <c r="A137" s="28"/>
      <c r="B137" s="28"/>
      <c r="C137" s="28"/>
      <c r="D137" s="29"/>
      <c r="E137" s="29"/>
      <c r="F137" s="30"/>
      <c r="G137" s="31"/>
      <c r="H137" s="31"/>
      <c r="I137" s="30"/>
      <c r="J137" s="31"/>
    </row>
    <row r="138" spans="1:10" s="13" customFormat="1">
      <c r="A138" s="28"/>
      <c r="B138" s="28"/>
      <c r="C138" s="28"/>
      <c r="D138" s="29"/>
      <c r="E138" s="29"/>
      <c r="F138" s="30"/>
      <c r="G138" s="31"/>
      <c r="H138" s="31"/>
      <c r="I138" s="30"/>
      <c r="J138" s="31"/>
    </row>
    <row r="139" spans="1:10" s="13" customFormat="1">
      <c r="A139" s="28"/>
      <c r="B139" s="28"/>
      <c r="C139" s="28"/>
      <c r="D139" s="29"/>
      <c r="E139" s="29"/>
      <c r="F139" s="30"/>
      <c r="G139" s="31"/>
      <c r="H139" s="31"/>
      <c r="I139" s="30"/>
      <c r="J139" s="31"/>
    </row>
    <row r="140" spans="1:10" s="13" customFormat="1">
      <c r="A140" s="28"/>
      <c r="B140" s="28"/>
      <c r="C140" s="28"/>
      <c r="D140" s="29"/>
      <c r="E140" s="29"/>
      <c r="F140" s="30"/>
      <c r="G140" s="31"/>
      <c r="H140" s="31"/>
      <c r="I140" s="30"/>
      <c r="J140" s="31"/>
    </row>
    <row r="141" spans="1:10" s="13" customFormat="1">
      <c r="A141" s="28"/>
      <c r="B141" s="28"/>
      <c r="C141" s="28"/>
      <c r="D141" s="29"/>
      <c r="E141" s="29"/>
      <c r="F141" s="30"/>
      <c r="G141" s="31"/>
      <c r="H141" s="31"/>
      <c r="I141" s="30"/>
      <c r="J141" s="31"/>
    </row>
    <row r="142" spans="1:10" s="13" customFormat="1">
      <c r="A142" s="28"/>
      <c r="B142" s="28"/>
      <c r="C142" s="28"/>
      <c r="D142" s="29"/>
      <c r="E142" s="29"/>
      <c r="F142" s="30"/>
      <c r="G142" s="31"/>
      <c r="H142" s="31"/>
      <c r="I142" s="30"/>
      <c r="J142" s="31"/>
    </row>
    <row r="143" spans="1:10" s="13" customFormat="1">
      <c r="A143" s="28"/>
      <c r="B143" s="28"/>
      <c r="C143" s="28"/>
      <c r="D143" s="29"/>
      <c r="E143" s="29"/>
      <c r="F143" s="30"/>
      <c r="G143" s="31"/>
      <c r="H143" s="31"/>
      <c r="I143" s="30"/>
      <c r="J143" s="31"/>
    </row>
    <row r="144" spans="1:10" s="13" customFormat="1">
      <c r="A144" s="28"/>
      <c r="B144" s="28"/>
      <c r="C144" s="28"/>
      <c r="D144" s="29"/>
      <c r="E144" s="29"/>
      <c r="F144" s="30"/>
      <c r="G144" s="31"/>
      <c r="H144" s="31"/>
      <c r="I144" s="30"/>
      <c r="J144" s="31"/>
    </row>
    <row r="145" spans="1:10" s="13" customFormat="1">
      <c r="A145" s="28"/>
      <c r="B145" s="28"/>
      <c r="C145" s="28"/>
      <c r="D145" s="29"/>
      <c r="E145" s="29"/>
      <c r="F145" s="30"/>
      <c r="G145" s="31"/>
      <c r="H145" s="31"/>
      <c r="I145" s="30"/>
      <c r="J145" s="31"/>
    </row>
    <row r="146" spans="1:10" s="13" customFormat="1">
      <c r="A146" s="28"/>
      <c r="B146" s="28"/>
      <c r="C146" s="28"/>
      <c r="D146" s="29"/>
      <c r="E146" s="29"/>
      <c r="F146" s="30"/>
      <c r="G146" s="31"/>
      <c r="H146" s="31"/>
      <c r="I146" s="30"/>
      <c r="J146" s="31"/>
    </row>
    <row r="147" spans="1:10" s="13" customFormat="1">
      <c r="A147" s="28"/>
      <c r="B147" s="28"/>
      <c r="C147" s="28"/>
      <c r="D147" s="29"/>
      <c r="E147" s="29"/>
      <c r="F147" s="30"/>
      <c r="G147" s="31"/>
      <c r="H147" s="31"/>
      <c r="I147" s="30"/>
      <c r="J147" s="31"/>
    </row>
    <row r="148" spans="1:10" s="13" customFormat="1">
      <c r="A148" s="28"/>
      <c r="B148" s="28"/>
      <c r="C148" s="28"/>
      <c r="D148" s="29"/>
      <c r="E148" s="29"/>
      <c r="F148" s="30"/>
      <c r="G148" s="31"/>
      <c r="H148" s="31"/>
      <c r="I148" s="30"/>
      <c r="J148" s="31"/>
    </row>
    <row r="149" spans="1:10" s="13" customFormat="1">
      <c r="A149" s="28"/>
      <c r="B149" s="28"/>
      <c r="C149" s="28"/>
      <c r="D149" s="29"/>
      <c r="E149" s="29"/>
      <c r="F149" s="30"/>
      <c r="G149" s="31"/>
      <c r="H149" s="31"/>
      <c r="I149" s="30"/>
      <c r="J149" s="31"/>
    </row>
    <row r="150" spans="1:10" s="13" customFormat="1">
      <c r="A150" s="28"/>
      <c r="B150" s="28"/>
      <c r="C150" s="28"/>
      <c r="D150" s="29"/>
      <c r="E150" s="29"/>
      <c r="F150" s="30"/>
      <c r="G150" s="31"/>
      <c r="H150" s="31"/>
      <c r="I150" s="30"/>
      <c r="J150" s="31"/>
    </row>
    <row r="151" spans="1:10" s="13" customFormat="1">
      <c r="A151" s="28"/>
      <c r="B151" s="28"/>
      <c r="C151" s="28"/>
      <c r="D151" s="29"/>
      <c r="E151" s="29"/>
      <c r="F151" s="30"/>
      <c r="G151" s="31"/>
      <c r="H151" s="31"/>
      <c r="I151" s="30"/>
      <c r="J151" s="31"/>
    </row>
    <row r="152" spans="1:10" s="13" customFormat="1">
      <c r="A152" s="28"/>
      <c r="B152" s="28"/>
      <c r="C152" s="28"/>
      <c r="D152" s="29"/>
      <c r="E152" s="29"/>
      <c r="F152" s="30"/>
      <c r="G152" s="31"/>
      <c r="H152" s="31"/>
      <c r="I152" s="30"/>
      <c r="J152" s="31"/>
    </row>
    <row r="153" spans="1:10" s="13" customFormat="1">
      <c r="A153" s="28"/>
      <c r="B153" s="28"/>
      <c r="C153" s="28"/>
      <c r="D153" s="29"/>
      <c r="E153" s="29"/>
      <c r="F153" s="30"/>
      <c r="G153" s="31"/>
      <c r="H153" s="31"/>
      <c r="I153" s="30"/>
      <c r="J153" s="31"/>
    </row>
    <row r="154" spans="1:10" s="13" customFormat="1">
      <c r="A154" s="28"/>
      <c r="B154" s="28"/>
      <c r="C154" s="28"/>
      <c r="D154" s="29"/>
      <c r="E154" s="29"/>
      <c r="F154" s="30"/>
      <c r="G154" s="31"/>
      <c r="H154" s="31"/>
      <c r="I154" s="30"/>
      <c r="J154" s="31"/>
    </row>
    <row r="155" spans="1:10" s="13" customFormat="1">
      <c r="A155" s="28"/>
      <c r="B155" s="28"/>
      <c r="C155" s="28"/>
      <c r="D155" s="29"/>
      <c r="E155" s="29"/>
      <c r="F155" s="30"/>
      <c r="G155" s="31"/>
      <c r="H155" s="31"/>
      <c r="I155" s="30"/>
      <c r="J155" s="31"/>
    </row>
    <row r="156" spans="1:10" s="13" customFormat="1">
      <c r="A156" s="28"/>
      <c r="B156" s="28"/>
      <c r="C156" s="28"/>
      <c r="D156" s="29"/>
      <c r="E156" s="29"/>
      <c r="F156" s="30"/>
      <c r="G156" s="31"/>
      <c r="H156" s="31"/>
      <c r="I156" s="30"/>
      <c r="J156" s="31"/>
    </row>
    <row r="157" spans="1:10" s="13" customFormat="1">
      <c r="A157" s="28"/>
      <c r="B157" s="28"/>
      <c r="C157" s="28"/>
      <c r="D157" s="29"/>
      <c r="E157" s="29"/>
      <c r="F157" s="30"/>
      <c r="G157" s="31"/>
      <c r="H157" s="31"/>
      <c r="I157" s="30"/>
      <c r="J157" s="31"/>
    </row>
    <row r="158" spans="1:10" s="13" customFormat="1">
      <c r="A158" s="28"/>
      <c r="B158" s="28"/>
      <c r="C158" s="28"/>
      <c r="D158" s="29"/>
      <c r="E158" s="29"/>
      <c r="F158" s="30"/>
      <c r="G158" s="31"/>
      <c r="H158" s="31"/>
      <c r="I158" s="30"/>
      <c r="J158" s="31"/>
    </row>
    <row r="159" spans="1:10" s="13" customFormat="1">
      <c r="A159" s="28"/>
      <c r="B159" s="28"/>
      <c r="C159" s="28"/>
      <c r="D159" s="29"/>
      <c r="E159" s="29"/>
      <c r="F159" s="30"/>
      <c r="G159" s="31"/>
      <c r="H159" s="31"/>
      <c r="I159" s="30"/>
      <c r="J159" s="31"/>
    </row>
    <row r="160" spans="1:10" s="13" customFormat="1">
      <c r="A160" s="28"/>
      <c r="B160" s="28"/>
      <c r="C160" s="28"/>
      <c r="D160" s="29"/>
      <c r="E160" s="29"/>
      <c r="F160" s="30"/>
      <c r="G160" s="31"/>
      <c r="H160" s="31"/>
      <c r="I160" s="30"/>
      <c r="J160" s="31"/>
    </row>
    <row r="161" spans="1:10" s="13" customFormat="1">
      <c r="A161" s="28"/>
      <c r="B161" s="28"/>
      <c r="C161" s="28"/>
      <c r="D161" s="29"/>
      <c r="E161" s="29"/>
      <c r="F161" s="30"/>
      <c r="G161" s="31"/>
      <c r="H161" s="31"/>
      <c r="I161" s="30"/>
      <c r="J161" s="31"/>
    </row>
    <row r="162" spans="1:10" s="13" customFormat="1">
      <c r="A162" s="28"/>
      <c r="B162" s="28"/>
      <c r="C162" s="28"/>
      <c r="D162" s="29"/>
      <c r="E162" s="29"/>
      <c r="F162" s="31"/>
      <c r="G162" s="31"/>
      <c r="H162" s="31"/>
      <c r="I162" s="31"/>
      <c r="J162" s="31"/>
    </row>
    <row r="163" spans="1:10" s="13" customFormat="1">
      <c r="A163" s="28"/>
      <c r="B163" s="28"/>
      <c r="C163" s="28"/>
      <c r="D163" s="29"/>
      <c r="E163" s="29"/>
      <c r="J163" s="49"/>
    </row>
    <row r="164" spans="1:10" s="13" customFormat="1">
      <c r="A164" s="28"/>
      <c r="B164" s="28"/>
      <c r="C164" s="28"/>
      <c r="D164" s="29"/>
      <c r="E164" s="29"/>
      <c r="J164" s="49"/>
    </row>
    <row r="165" spans="1:10" s="13" customFormat="1">
      <c r="A165" s="28"/>
      <c r="B165" s="28"/>
      <c r="C165" s="28"/>
      <c r="D165" s="29"/>
      <c r="E165" s="29"/>
      <c r="J165" s="49"/>
    </row>
    <row r="166" spans="1:10" s="13" customFormat="1">
      <c r="A166" s="28"/>
      <c r="B166" s="28"/>
      <c r="C166" s="28"/>
      <c r="D166" s="29"/>
      <c r="E166" s="29"/>
      <c r="J166" s="49"/>
    </row>
    <row r="167" spans="1:10" s="13" customFormat="1">
      <c r="A167" s="28"/>
      <c r="B167" s="28"/>
      <c r="C167" s="28"/>
      <c r="D167" s="29"/>
      <c r="E167" s="29"/>
      <c r="J167" s="49"/>
    </row>
    <row r="168" spans="1:10" s="13" customFormat="1">
      <c r="A168" s="49"/>
      <c r="J168" s="49"/>
    </row>
    <row r="169" spans="1:10" s="13" customFormat="1">
      <c r="A169" s="49"/>
      <c r="J169" s="49"/>
    </row>
    <row r="170" spans="1:10" s="13" customFormat="1">
      <c r="A170" s="49"/>
      <c r="J170" s="49"/>
    </row>
    <row r="171" spans="1:10" s="13" customFormat="1">
      <c r="A171" s="49"/>
      <c r="J171" s="49"/>
    </row>
    <row r="172" spans="1:10" s="13" customFormat="1">
      <c r="A172" s="49"/>
      <c r="J172" s="49"/>
    </row>
    <row r="173" spans="1:10" s="13" customFormat="1">
      <c r="A173" s="49"/>
      <c r="J173" s="49"/>
    </row>
    <row r="174" spans="1:10" s="13" customFormat="1">
      <c r="A174" s="49"/>
      <c r="J174" s="49"/>
    </row>
    <row r="175" spans="1:10" s="13" customFormat="1">
      <c r="A175" s="49"/>
      <c r="J175" s="49"/>
    </row>
    <row r="176" spans="1:10" s="13" customFormat="1">
      <c r="A176" s="49"/>
      <c r="J176" s="49"/>
    </row>
    <row r="177" spans="1:10" s="13" customFormat="1">
      <c r="A177" s="49"/>
      <c r="J177" s="49"/>
    </row>
    <row r="178" spans="1:10" s="13" customFormat="1">
      <c r="A178" s="49"/>
      <c r="J178" s="49"/>
    </row>
    <row r="179" spans="1:10" s="13" customFormat="1">
      <c r="A179" s="49"/>
      <c r="J179" s="49"/>
    </row>
    <row r="180" spans="1:10" s="13" customFormat="1">
      <c r="A180" s="49"/>
      <c r="J180" s="49"/>
    </row>
    <row r="181" spans="1:10" s="13" customFormat="1">
      <c r="A181" s="49"/>
      <c r="J181" s="49"/>
    </row>
    <row r="182" spans="1:10" s="13" customFormat="1">
      <c r="A182" s="49"/>
      <c r="J182" s="49"/>
    </row>
    <row r="183" spans="1:10" s="13" customFormat="1">
      <c r="A183" s="49"/>
      <c r="J183" s="49"/>
    </row>
    <row r="184" spans="1:10" s="13" customFormat="1">
      <c r="A184" s="49"/>
      <c r="J184" s="49"/>
    </row>
    <row r="185" spans="1:10" s="13" customFormat="1">
      <c r="A185" s="49"/>
      <c r="J185" s="49"/>
    </row>
    <row r="186" spans="1:10" s="13" customFormat="1">
      <c r="A186" s="49"/>
      <c r="J186" s="49"/>
    </row>
    <row r="187" spans="1:10" s="13" customFormat="1">
      <c r="A187" s="49"/>
      <c r="J187" s="49"/>
    </row>
    <row r="188" spans="1:10" s="13" customFormat="1">
      <c r="A188" s="49"/>
      <c r="J188" s="49"/>
    </row>
    <row r="189" spans="1:10" s="13" customFormat="1">
      <c r="A189" s="49"/>
      <c r="J189" s="49"/>
    </row>
    <row r="190" spans="1:10" s="13" customFormat="1">
      <c r="A190" s="49"/>
      <c r="J190" s="49"/>
    </row>
    <row r="191" spans="1:10" s="13" customFormat="1">
      <c r="A191" s="49"/>
      <c r="J191" s="49"/>
    </row>
    <row r="192" spans="1:10" s="13" customFormat="1">
      <c r="A192" s="49"/>
      <c r="J192" s="49"/>
    </row>
    <row r="193" spans="1:10" s="13" customFormat="1">
      <c r="A193" s="49"/>
      <c r="J193" s="49"/>
    </row>
    <row r="194" spans="1:10" s="13" customFormat="1">
      <c r="A194" s="49"/>
      <c r="J194" s="49"/>
    </row>
    <row r="195" spans="1:10" s="13" customFormat="1">
      <c r="A195" s="49"/>
      <c r="J195" s="49"/>
    </row>
    <row r="196" spans="1:10" s="13" customFormat="1">
      <c r="A196" s="49"/>
      <c r="J196" s="49"/>
    </row>
    <row r="197" spans="1:10" s="13" customFormat="1">
      <c r="A197" s="49"/>
      <c r="J197" s="49"/>
    </row>
    <row r="198" spans="1:10" s="13" customFormat="1">
      <c r="A198" s="49"/>
      <c r="J198" s="49"/>
    </row>
    <row r="199" spans="1:10" s="13" customFormat="1">
      <c r="A199" s="49"/>
      <c r="J199" s="49"/>
    </row>
    <row r="200" spans="1:10" s="13" customFormat="1">
      <c r="A200" s="49"/>
      <c r="J200" s="49"/>
    </row>
    <row r="201" spans="1:10" s="13" customFormat="1">
      <c r="A201" s="49"/>
      <c r="J201" s="49"/>
    </row>
    <row r="202" spans="1:10" s="13" customFormat="1">
      <c r="A202" s="49"/>
      <c r="J202" s="49"/>
    </row>
    <row r="203" spans="1:10" s="13" customFormat="1">
      <c r="A203" s="49"/>
      <c r="J203" s="49"/>
    </row>
    <row r="204" spans="1:10" s="13" customFormat="1">
      <c r="A204" s="49"/>
      <c r="J204" s="49"/>
    </row>
    <row r="205" spans="1:10" s="13" customFormat="1">
      <c r="A205" s="49"/>
      <c r="J205" s="49"/>
    </row>
    <row r="206" spans="1:10" s="13" customFormat="1">
      <c r="A206" s="49"/>
      <c r="J206" s="49"/>
    </row>
    <row r="207" spans="1:10" s="13" customFormat="1">
      <c r="A207" s="49"/>
      <c r="J207" s="49"/>
    </row>
    <row r="208" spans="1:10" s="13" customFormat="1">
      <c r="A208" s="49"/>
      <c r="J208" s="49"/>
    </row>
    <row r="209" spans="1:10" s="13" customFormat="1">
      <c r="A209" s="49"/>
      <c r="J209" s="49"/>
    </row>
    <row r="210" spans="1:10" s="13" customFormat="1">
      <c r="A210" s="49"/>
      <c r="J210" s="49"/>
    </row>
    <row r="211" spans="1:10" s="13" customFormat="1">
      <c r="A211" s="49"/>
      <c r="J211" s="49"/>
    </row>
    <row r="212" spans="1:10" s="13" customFormat="1">
      <c r="A212" s="49"/>
      <c r="J212" s="49"/>
    </row>
    <row r="213" spans="1:10" s="13" customFormat="1">
      <c r="A213" s="49"/>
      <c r="J213" s="49"/>
    </row>
    <row r="214" spans="1:10" s="13" customFormat="1">
      <c r="A214" s="49"/>
      <c r="J214" s="49"/>
    </row>
    <row r="215" spans="1:10" s="13" customFormat="1">
      <c r="A215" s="49"/>
      <c r="J215" s="49"/>
    </row>
    <row r="216" spans="1:10" s="13" customFormat="1">
      <c r="A216" s="49"/>
      <c r="J216" s="49"/>
    </row>
    <row r="217" spans="1:10" s="13" customFormat="1">
      <c r="A217" s="49"/>
      <c r="J217" s="49"/>
    </row>
    <row r="218" spans="1:10" s="13" customFormat="1">
      <c r="A218" s="49"/>
      <c r="J218" s="49"/>
    </row>
    <row r="219" spans="1:10" s="13" customFormat="1">
      <c r="A219" s="49"/>
      <c r="J219" s="49"/>
    </row>
    <row r="220" spans="1:10" s="13" customFormat="1">
      <c r="A220" s="49"/>
      <c r="J220" s="49"/>
    </row>
    <row r="221" spans="1:10" s="13" customFormat="1">
      <c r="A221" s="49"/>
      <c r="J221" s="49"/>
    </row>
    <row r="222" spans="1:10" s="13" customFormat="1">
      <c r="A222" s="49"/>
      <c r="J222" s="49"/>
    </row>
    <row r="223" spans="1:10" s="13" customFormat="1">
      <c r="A223" s="49"/>
      <c r="J223" s="49"/>
    </row>
    <row r="224" spans="1:10" s="13" customFormat="1">
      <c r="A224" s="49"/>
      <c r="J224" s="49"/>
    </row>
    <row r="225" spans="1:10" s="13" customFormat="1">
      <c r="A225" s="49"/>
      <c r="J225" s="49"/>
    </row>
    <row r="226" spans="1:10" s="13" customFormat="1">
      <c r="A226" s="49"/>
      <c r="J226" s="49"/>
    </row>
    <row r="227" spans="1:10" s="13" customFormat="1">
      <c r="A227" s="49"/>
      <c r="J227" s="49"/>
    </row>
    <row r="228" spans="1:10" s="13" customFormat="1">
      <c r="A228" s="49"/>
      <c r="J228" s="49"/>
    </row>
    <row r="229" spans="1:10" s="13" customFormat="1">
      <c r="A229" s="49"/>
      <c r="J229" s="49"/>
    </row>
    <row r="230" spans="1:10" s="13" customFormat="1">
      <c r="A230" s="49"/>
      <c r="J230" s="49"/>
    </row>
    <row r="231" spans="1:10" s="13" customFormat="1">
      <c r="A231" s="49"/>
      <c r="J231" s="49"/>
    </row>
    <row r="232" spans="1:10" s="13" customFormat="1">
      <c r="A232" s="49"/>
      <c r="J232" s="49"/>
    </row>
    <row r="233" spans="1:10" s="13" customFormat="1">
      <c r="A233" s="49"/>
      <c r="J233" s="49"/>
    </row>
    <row r="234" spans="1:10" s="13" customFormat="1">
      <c r="A234" s="49"/>
      <c r="J234" s="49"/>
    </row>
    <row r="235" spans="1:10" s="13" customFormat="1">
      <c r="A235" s="49"/>
      <c r="J235" s="49"/>
    </row>
    <row r="236" spans="1:10" s="13" customFormat="1">
      <c r="A236" s="49"/>
      <c r="J236" s="49"/>
    </row>
    <row r="237" spans="1:10" s="13" customFormat="1">
      <c r="A237" s="49"/>
      <c r="J237" s="49"/>
    </row>
    <row r="238" spans="1:10" s="13" customFormat="1">
      <c r="A238" s="49"/>
      <c r="J238" s="49"/>
    </row>
    <row r="239" spans="1:10" s="13" customFormat="1">
      <c r="A239" s="49"/>
      <c r="J239" s="49"/>
    </row>
    <row r="240" spans="1:10" s="13" customFormat="1">
      <c r="A240" s="49"/>
      <c r="J240" s="49"/>
    </row>
    <row r="241" spans="1:10" s="13" customFormat="1">
      <c r="A241" s="49"/>
      <c r="J241" s="49"/>
    </row>
    <row r="242" spans="1:10" s="13" customFormat="1">
      <c r="A242" s="49"/>
      <c r="J242" s="49"/>
    </row>
    <row r="243" spans="1:10" s="13" customFormat="1">
      <c r="A243" s="49"/>
      <c r="J243" s="49"/>
    </row>
    <row r="244" spans="1:10" s="13" customFormat="1">
      <c r="A244" s="49"/>
      <c r="J244" s="49"/>
    </row>
    <row r="245" spans="1:10" s="13" customFormat="1">
      <c r="A245" s="49"/>
      <c r="J245" s="49"/>
    </row>
    <row r="246" spans="1:10" s="13" customFormat="1">
      <c r="A246" s="49"/>
      <c r="J246" s="49"/>
    </row>
    <row r="247" spans="1:10" s="13" customFormat="1">
      <c r="A247" s="49"/>
      <c r="J247" s="49"/>
    </row>
    <row r="248" spans="1:10" s="13" customFormat="1">
      <c r="A248" s="49"/>
      <c r="J248" s="49"/>
    </row>
    <row r="249" spans="1:10" s="13" customFormat="1">
      <c r="A249" s="49"/>
      <c r="J249" s="49"/>
    </row>
    <row r="250" spans="1:10" s="13" customFormat="1">
      <c r="A250" s="49"/>
      <c r="J250" s="49"/>
    </row>
    <row r="251" spans="1:10" s="13" customFormat="1">
      <c r="A251" s="49"/>
      <c r="J251" s="49"/>
    </row>
    <row r="252" spans="1:10" s="13" customFormat="1">
      <c r="A252" s="49"/>
      <c r="J252" s="49"/>
    </row>
    <row r="253" spans="1:10" s="13" customFormat="1">
      <c r="A253" s="49"/>
      <c r="J253" s="49"/>
    </row>
    <row r="254" spans="1:10" s="13" customFormat="1">
      <c r="A254" s="49"/>
      <c r="J254" s="49"/>
    </row>
    <row r="255" spans="1:10" s="13" customFormat="1">
      <c r="A255" s="49"/>
      <c r="J255" s="49"/>
    </row>
    <row r="256" spans="1:10" s="13" customFormat="1">
      <c r="A256" s="49"/>
      <c r="J256" s="49"/>
    </row>
    <row r="257" spans="1:10" s="13" customFormat="1">
      <c r="A257" s="49"/>
      <c r="J257" s="49"/>
    </row>
    <row r="258" spans="1:10" s="13" customFormat="1">
      <c r="A258" s="49"/>
      <c r="J258" s="49"/>
    </row>
    <row r="259" spans="1:10" s="13" customFormat="1">
      <c r="A259" s="49"/>
      <c r="J259" s="49"/>
    </row>
    <row r="260" spans="1:10" s="13" customFormat="1">
      <c r="A260" s="49"/>
      <c r="J260" s="49"/>
    </row>
    <row r="261" spans="1:10" s="13" customFormat="1">
      <c r="A261" s="49"/>
      <c r="J261" s="49"/>
    </row>
    <row r="262" spans="1:10" s="13" customFormat="1">
      <c r="A262" s="49"/>
      <c r="J262" s="49"/>
    </row>
    <row r="263" spans="1:10" s="13" customFormat="1">
      <c r="A263" s="49"/>
      <c r="J263" s="49"/>
    </row>
    <row r="264" spans="1:10" s="13" customFormat="1">
      <c r="A264" s="49"/>
      <c r="J264" s="49"/>
    </row>
    <row r="265" spans="1:10" s="13" customFormat="1">
      <c r="A265" s="49"/>
      <c r="J265" s="49"/>
    </row>
    <row r="266" spans="1:10" s="13" customFormat="1">
      <c r="A266" s="49"/>
      <c r="J266" s="49"/>
    </row>
    <row r="267" spans="1:10" s="13" customFormat="1">
      <c r="A267" s="49"/>
      <c r="J267" s="49"/>
    </row>
    <row r="268" spans="1:10" s="13" customFormat="1">
      <c r="A268" s="49"/>
      <c r="J268" s="49"/>
    </row>
    <row r="269" spans="1:10" s="13" customFormat="1">
      <c r="A269" s="49"/>
      <c r="J269" s="49"/>
    </row>
    <row r="270" spans="1:10" s="13" customFormat="1">
      <c r="A270" s="49"/>
      <c r="J270" s="49"/>
    </row>
    <row r="271" spans="1:10" s="13" customFormat="1">
      <c r="A271" s="49"/>
      <c r="J271" s="49"/>
    </row>
    <row r="272" spans="1:10" s="13" customFormat="1">
      <c r="A272" s="49"/>
      <c r="J272" s="49"/>
    </row>
    <row r="273" spans="1:10" s="13" customFormat="1">
      <c r="A273" s="49"/>
      <c r="J273" s="49"/>
    </row>
    <row r="274" spans="1:10" s="13" customFormat="1">
      <c r="A274" s="49"/>
      <c r="J274" s="49"/>
    </row>
    <row r="275" spans="1:10" s="13" customFormat="1">
      <c r="A275" s="49"/>
      <c r="J275" s="49"/>
    </row>
    <row r="276" spans="1:10" s="13" customFormat="1">
      <c r="A276" s="49"/>
      <c r="J276" s="49"/>
    </row>
    <row r="277" spans="1:10" s="13" customFormat="1">
      <c r="A277" s="49"/>
      <c r="J277" s="49"/>
    </row>
    <row r="278" spans="1:10" s="13" customFormat="1">
      <c r="A278" s="49"/>
      <c r="J278" s="49"/>
    </row>
    <row r="279" spans="1:10" s="13" customFormat="1">
      <c r="A279" s="49"/>
      <c r="J279" s="49"/>
    </row>
    <row r="280" spans="1:10" s="13" customFormat="1">
      <c r="A280" s="49"/>
      <c r="J280" s="49"/>
    </row>
    <row r="281" spans="1:10" s="13" customFormat="1">
      <c r="A281" s="49"/>
      <c r="J281" s="49"/>
    </row>
    <row r="282" spans="1:10" s="13" customFormat="1">
      <c r="A282" s="49"/>
      <c r="J282" s="49"/>
    </row>
    <row r="283" spans="1:10" s="13" customFormat="1">
      <c r="A283" s="49"/>
      <c r="J283" s="49"/>
    </row>
    <row r="284" spans="1:10" s="13" customFormat="1">
      <c r="A284" s="49"/>
      <c r="J284" s="49"/>
    </row>
    <row r="285" spans="1:10" s="13" customFormat="1">
      <c r="A285" s="49"/>
      <c r="J285" s="49"/>
    </row>
    <row r="286" spans="1:10" s="13" customFormat="1">
      <c r="A286" s="49"/>
      <c r="J286" s="49"/>
    </row>
    <row r="287" spans="1:10" s="13" customFormat="1">
      <c r="A287" s="49"/>
      <c r="J287" s="49"/>
    </row>
    <row r="288" spans="1:10" s="13" customFormat="1">
      <c r="A288" s="49"/>
      <c r="J288" s="49"/>
    </row>
    <row r="289" spans="1:10" s="13" customFormat="1">
      <c r="A289" s="49"/>
      <c r="J289" s="49"/>
    </row>
    <row r="290" spans="1:10" s="13" customFormat="1">
      <c r="A290" s="49"/>
      <c r="J290" s="49"/>
    </row>
    <row r="291" spans="1:10" s="13" customFormat="1">
      <c r="A291" s="49"/>
      <c r="J291" s="49"/>
    </row>
    <row r="292" spans="1:10" s="13" customFormat="1">
      <c r="A292" s="49"/>
      <c r="J292" s="49"/>
    </row>
    <row r="293" spans="1:10" s="13" customFormat="1">
      <c r="A293" s="49"/>
      <c r="J293" s="49"/>
    </row>
    <row r="294" spans="1:10" s="13" customFormat="1">
      <c r="A294" s="49"/>
      <c r="J294" s="49"/>
    </row>
    <row r="295" spans="1:10" s="13" customFormat="1">
      <c r="A295" s="49"/>
      <c r="J295" s="49"/>
    </row>
    <row r="296" spans="1:10" s="13" customFormat="1">
      <c r="A296" s="49"/>
      <c r="J296" s="49"/>
    </row>
    <row r="297" spans="1:10" s="13" customFormat="1">
      <c r="A297" s="49"/>
      <c r="J297" s="49"/>
    </row>
    <row r="298" spans="1:10" s="13" customFormat="1">
      <c r="A298" s="49"/>
      <c r="J298" s="49"/>
    </row>
    <row r="299" spans="1:10" s="13" customFormat="1">
      <c r="A299" s="49"/>
      <c r="J299" s="49"/>
    </row>
    <row r="300" spans="1:10" s="13" customFormat="1">
      <c r="A300" s="49"/>
      <c r="J300" s="49"/>
    </row>
    <row r="301" spans="1:10" s="13" customFormat="1">
      <c r="A301" s="49"/>
      <c r="J301" s="49"/>
    </row>
    <row r="302" spans="1:10" s="13" customFormat="1">
      <c r="A302" s="49"/>
      <c r="J302" s="49"/>
    </row>
    <row r="303" spans="1:10" s="13" customFormat="1">
      <c r="A303" s="49"/>
      <c r="J303" s="49"/>
    </row>
    <row r="304" spans="1:10" s="13" customFormat="1">
      <c r="A304" s="49"/>
      <c r="J304" s="49"/>
    </row>
    <row r="305" spans="1:10" s="13" customFormat="1">
      <c r="A305" s="49"/>
      <c r="J305" s="49"/>
    </row>
    <row r="306" spans="1:10" s="13" customFormat="1">
      <c r="A306" s="49"/>
      <c r="J306" s="49"/>
    </row>
    <row r="307" spans="1:10" s="13" customFormat="1">
      <c r="A307" s="49"/>
      <c r="J307" s="49"/>
    </row>
    <row r="308" spans="1:10" s="13" customFormat="1">
      <c r="A308" s="49"/>
      <c r="J308" s="49"/>
    </row>
    <row r="309" spans="1:10" s="13" customFormat="1">
      <c r="A309" s="49"/>
      <c r="J309" s="49"/>
    </row>
    <row r="310" spans="1:10" s="13" customFormat="1">
      <c r="A310" s="49"/>
      <c r="J310" s="49"/>
    </row>
    <row r="311" spans="1:10" s="13" customFormat="1">
      <c r="A311" s="49"/>
      <c r="J311" s="49"/>
    </row>
    <row r="312" spans="1:10" s="13" customFormat="1">
      <c r="A312" s="49"/>
      <c r="J312" s="49"/>
    </row>
    <row r="313" spans="1:10" s="13" customFormat="1">
      <c r="A313" s="49"/>
      <c r="J313" s="49"/>
    </row>
    <row r="314" spans="1:10" s="13" customFormat="1">
      <c r="A314" s="49"/>
      <c r="J314" s="49"/>
    </row>
    <row r="315" spans="1:10" s="13" customFormat="1">
      <c r="A315" s="49"/>
      <c r="J315" s="49"/>
    </row>
    <row r="316" spans="1:10" s="13" customFormat="1">
      <c r="A316" s="49"/>
      <c r="J316" s="49"/>
    </row>
    <row r="317" spans="1:10" s="13" customFormat="1">
      <c r="A317" s="49"/>
      <c r="J317" s="49"/>
    </row>
    <row r="318" spans="1:10" s="13" customFormat="1">
      <c r="A318" s="49"/>
      <c r="J318" s="49"/>
    </row>
    <row r="319" spans="1:10" s="13" customFormat="1">
      <c r="A319" s="49"/>
      <c r="J319" s="49"/>
    </row>
    <row r="320" spans="1:10" s="13" customFormat="1">
      <c r="A320" s="49"/>
      <c r="J320" s="49"/>
    </row>
    <row r="321" spans="1:10" s="13" customFormat="1">
      <c r="A321" s="49"/>
      <c r="J321" s="49"/>
    </row>
    <row r="322" spans="1:10" s="13" customFormat="1">
      <c r="A322" s="49"/>
      <c r="J322" s="49"/>
    </row>
    <row r="323" spans="1:10" s="13" customFormat="1">
      <c r="A323" s="49"/>
      <c r="J323" s="49"/>
    </row>
    <row r="324" spans="1:10" s="13" customFormat="1">
      <c r="A324" s="49"/>
      <c r="J324" s="49"/>
    </row>
    <row r="325" spans="1:10" s="13" customFormat="1">
      <c r="A325" s="49"/>
      <c r="J325" s="49"/>
    </row>
    <row r="326" spans="1:10" s="13" customFormat="1">
      <c r="A326" s="49"/>
      <c r="J326" s="49"/>
    </row>
    <row r="327" spans="1:10" s="13" customFormat="1">
      <c r="A327" s="49"/>
      <c r="J327" s="49"/>
    </row>
    <row r="328" spans="1:10" s="13" customFormat="1">
      <c r="A328" s="49"/>
      <c r="J328" s="49"/>
    </row>
    <row r="329" spans="1:10" s="13" customFormat="1">
      <c r="A329" s="49"/>
      <c r="J329" s="49"/>
    </row>
    <row r="330" spans="1:10" s="13" customFormat="1">
      <c r="A330" s="49"/>
      <c r="J330" s="49"/>
    </row>
    <row r="331" spans="1:10" s="13" customFormat="1">
      <c r="A331" s="49"/>
      <c r="J331" s="49"/>
    </row>
    <row r="332" spans="1:10" s="13" customFormat="1">
      <c r="A332" s="49"/>
      <c r="J332" s="49"/>
    </row>
    <row r="333" spans="1:10" s="13" customFormat="1">
      <c r="A333" s="49"/>
      <c r="J333" s="49"/>
    </row>
    <row r="334" spans="1:10" s="13" customFormat="1">
      <c r="A334" s="49"/>
      <c r="J334" s="49"/>
    </row>
    <row r="335" spans="1:10" s="13" customFormat="1">
      <c r="A335" s="49"/>
      <c r="J335" s="49"/>
    </row>
    <row r="336" spans="1:10" s="13" customFormat="1">
      <c r="A336" s="49"/>
      <c r="J336" s="49"/>
    </row>
    <row r="337" spans="1:10" s="13" customFormat="1">
      <c r="A337" s="49"/>
      <c r="J337" s="49"/>
    </row>
    <row r="338" spans="1:10" s="13" customFormat="1">
      <c r="A338" s="49"/>
      <c r="J338" s="49"/>
    </row>
    <row r="339" spans="1:10" s="13" customFormat="1">
      <c r="A339" s="49"/>
      <c r="J339" s="49"/>
    </row>
    <row r="340" spans="1:10" s="13" customFormat="1">
      <c r="A340" s="49"/>
      <c r="J340" s="49"/>
    </row>
    <row r="341" spans="1:10" s="13" customFormat="1">
      <c r="A341" s="49"/>
      <c r="J341" s="49"/>
    </row>
    <row r="342" spans="1:10" s="13" customFormat="1">
      <c r="A342" s="49"/>
      <c r="J342" s="49"/>
    </row>
    <row r="343" spans="1:10" s="13" customFormat="1">
      <c r="A343" s="49"/>
      <c r="J343" s="49"/>
    </row>
    <row r="344" spans="1:10" s="13" customFormat="1">
      <c r="A344" s="49"/>
      <c r="J344" s="49"/>
    </row>
    <row r="345" spans="1:10" s="13" customFormat="1">
      <c r="A345" s="49"/>
      <c r="J345" s="49"/>
    </row>
    <row r="346" spans="1:10" s="13" customFormat="1">
      <c r="A346" s="49"/>
      <c r="J346" s="49"/>
    </row>
    <row r="347" spans="1:10" s="13" customFormat="1">
      <c r="A347" s="49"/>
      <c r="J347" s="49"/>
    </row>
    <row r="348" spans="1:10" s="13" customFormat="1">
      <c r="A348" s="49"/>
      <c r="J348" s="49"/>
    </row>
    <row r="349" spans="1:10" s="13" customFormat="1">
      <c r="A349" s="49"/>
      <c r="J349" s="49"/>
    </row>
    <row r="350" spans="1:10" s="13" customFormat="1">
      <c r="A350" s="49"/>
      <c r="J350" s="49"/>
    </row>
    <row r="351" spans="1:10" s="13" customFormat="1">
      <c r="A351" s="49"/>
      <c r="J351" s="49"/>
    </row>
    <row r="352" spans="1:10" s="13" customFormat="1">
      <c r="A352" s="49"/>
      <c r="J352" s="49"/>
    </row>
    <row r="353" spans="1:10" s="13" customFormat="1">
      <c r="A353" s="49"/>
      <c r="J353" s="49"/>
    </row>
    <row r="354" spans="1:10" s="13" customFormat="1">
      <c r="A354" s="49"/>
      <c r="J354" s="49"/>
    </row>
    <row r="355" spans="1:10" s="13" customFormat="1">
      <c r="A355" s="49"/>
      <c r="J355" s="49"/>
    </row>
    <row r="356" spans="1:10" s="13" customFormat="1">
      <c r="A356" s="49"/>
      <c r="J356" s="49"/>
    </row>
    <row r="357" spans="1:10" s="13" customFormat="1">
      <c r="A357" s="49"/>
      <c r="J357" s="49"/>
    </row>
    <row r="358" spans="1:10" s="13" customFormat="1">
      <c r="A358" s="49"/>
      <c r="J358" s="49"/>
    </row>
    <row r="359" spans="1:10" s="13" customFormat="1">
      <c r="A359" s="49"/>
      <c r="J359" s="49"/>
    </row>
    <row r="360" spans="1:10" s="13" customFormat="1">
      <c r="A360" s="49"/>
      <c r="J360" s="49"/>
    </row>
    <row r="361" spans="1:10" s="13" customFormat="1">
      <c r="A361" s="49"/>
      <c r="J361" s="49"/>
    </row>
    <row r="362" spans="1:10" s="13" customFormat="1">
      <c r="A362" s="49"/>
      <c r="J362" s="49"/>
    </row>
    <row r="363" spans="1:10" s="13" customFormat="1">
      <c r="A363" s="49"/>
      <c r="J363" s="49"/>
    </row>
    <row r="364" spans="1:10" s="13" customFormat="1">
      <c r="A364" s="49"/>
      <c r="J364" s="49"/>
    </row>
    <row r="365" spans="1:10" s="13" customFormat="1">
      <c r="A365" s="49"/>
      <c r="J365" s="49"/>
    </row>
    <row r="366" spans="1:10" s="13" customFormat="1">
      <c r="A366" s="49"/>
      <c r="J366" s="49"/>
    </row>
    <row r="367" spans="1:10" s="13" customFormat="1">
      <c r="A367" s="49"/>
      <c r="J367" s="49"/>
    </row>
    <row r="368" spans="1:10" s="13" customFormat="1">
      <c r="A368" s="49"/>
      <c r="J368" s="49"/>
    </row>
    <row r="369" spans="1:10" s="13" customFormat="1">
      <c r="A369" s="49"/>
      <c r="J369" s="49"/>
    </row>
    <row r="370" spans="1:10" s="13" customFormat="1">
      <c r="A370" s="49"/>
      <c r="J370" s="49"/>
    </row>
    <row r="371" spans="1:10" s="13" customFormat="1">
      <c r="A371" s="49"/>
      <c r="J371" s="49"/>
    </row>
    <row r="372" spans="1:10" s="13" customFormat="1">
      <c r="A372" s="49"/>
      <c r="J372" s="49"/>
    </row>
    <row r="373" spans="1:10" s="13" customFormat="1">
      <c r="A373" s="49"/>
      <c r="J373" s="49"/>
    </row>
    <row r="374" spans="1:10" s="13" customFormat="1">
      <c r="A374" s="49"/>
      <c r="J374" s="49"/>
    </row>
    <row r="375" spans="1:10" s="13" customFormat="1">
      <c r="A375" s="49"/>
      <c r="J375" s="49"/>
    </row>
    <row r="376" spans="1:10" s="13" customFormat="1">
      <c r="A376" s="49"/>
      <c r="J376" s="49"/>
    </row>
    <row r="377" spans="1:10" s="13" customFormat="1">
      <c r="A377" s="49"/>
      <c r="J377" s="49"/>
    </row>
    <row r="378" spans="1:10" s="13" customFormat="1">
      <c r="A378" s="49"/>
      <c r="J378" s="49"/>
    </row>
    <row r="379" spans="1:10" s="13" customFormat="1">
      <c r="A379" s="49"/>
      <c r="J379" s="49"/>
    </row>
    <row r="380" spans="1:10" s="13" customFormat="1">
      <c r="A380" s="49"/>
      <c r="J380" s="49"/>
    </row>
    <row r="381" spans="1:10" s="13" customFormat="1">
      <c r="A381" s="49"/>
      <c r="J381" s="49"/>
    </row>
    <row r="382" spans="1:10" s="13" customFormat="1">
      <c r="A382" s="49"/>
      <c r="J382" s="49"/>
    </row>
    <row r="383" spans="1:10" s="13" customFormat="1">
      <c r="A383" s="49"/>
      <c r="J383" s="49"/>
    </row>
    <row r="384" spans="1:10" s="13" customFormat="1">
      <c r="A384" s="49"/>
      <c r="J384" s="49"/>
    </row>
    <row r="385" spans="1:10" s="13" customFormat="1">
      <c r="A385" s="49"/>
      <c r="J385" s="49"/>
    </row>
    <row r="386" spans="1:10" s="13" customFormat="1">
      <c r="A386" s="49"/>
      <c r="J386" s="49"/>
    </row>
    <row r="387" spans="1:10" s="13" customFormat="1">
      <c r="A387" s="49"/>
      <c r="J387" s="49"/>
    </row>
    <row r="388" spans="1:10" s="13" customFormat="1">
      <c r="A388" s="49"/>
      <c r="J388" s="49"/>
    </row>
    <row r="389" spans="1:10" s="13" customFormat="1">
      <c r="A389" s="49"/>
      <c r="J389" s="49"/>
    </row>
    <row r="390" spans="1:10" s="13" customFormat="1">
      <c r="A390" s="49"/>
      <c r="J390" s="49"/>
    </row>
    <row r="391" spans="1:10" s="13" customFormat="1">
      <c r="A391" s="49"/>
      <c r="J391" s="49"/>
    </row>
    <row r="392" spans="1:10" s="13" customFormat="1">
      <c r="A392" s="49"/>
      <c r="J392" s="49"/>
    </row>
    <row r="393" spans="1:10" s="13" customFormat="1">
      <c r="A393" s="49"/>
      <c r="J393" s="49"/>
    </row>
    <row r="394" spans="1:10" s="13" customFormat="1">
      <c r="A394" s="49"/>
      <c r="J394" s="49"/>
    </row>
    <row r="395" spans="1:10" s="13" customFormat="1">
      <c r="A395" s="49"/>
      <c r="J395" s="49"/>
    </row>
    <row r="396" spans="1:10" s="13" customFormat="1">
      <c r="A396" s="49"/>
      <c r="J396" s="49"/>
    </row>
    <row r="397" spans="1:10" s="13" customFormat="1">
      <c r="A397" s="49"/>
      <c r="J397" s="49"/>
    </row>
    <row r="398" spans="1:10" s="13" customFormat="1">
      <c r="A398" s="49"/>
      <c r="J398" s="49"/>
    </row>
    <row r="399" spans="1:10" s="13" customFormat="1">
      <c r="A399" s="49"/>
      <c r="J399" s="49"/>
    </row>
    <row r="400" spans="1:10" s="13" customFormat="1">
      <c r="A400" s="49"/>
      <c r="J400" s="49"/>
    </row>
    <row r="401" spans="1:10" s="13" customFormat="1">
      <c r="A401" s="49"/>
      <c r="J401" s="49"/>
    </row>
    <row r="402" spans="1:10" s="13" customFormat="1">
      <c r="A402" s="49"/>
      <c r="J402" s="49"/>
    </row>
    <row r="403" spans="1:10" s="13" customFormat="1">
      <c r="A403" s="49"/>
      <c r="J403" s="49"/>
    </row>
    <row r="404" spans="1:10" s="13" customFormat="1">
      <c r="A404" s="49"/>
      <c r="J404" s="49"/>
    </row>
    <row r="405" spans="1:10" s="13" customFormat="1">
      <c r="A405" s="49"/>
      <c r="J405" s="49"/>
    </row>
    <row r="406" spans="1:10" s="13" customFormat="1">
      <c r="A406" s="49"/>
      <c r="J406" s="49"/>
    </row>
  </sheetData>
  <mergeCells count="39">
    <mergeCell ref="K2:N2"/>
    <mergeCell ref="O2:AB2"/>
    <mergeCell ref="F3:G3"/>
    <mergeCell ref="H3:I3"/>
    <mergeCell ref="R3:Y3"/>
    <mergeCell ref="J3:J4"/>
    <mergeCell ref="K3:K4"/>
    <mergeCell ref="L3:L4"/>
    <mergeCell ref="M3:M4"/>
    <mergeCell ref="N3:N4"/>
    <mergeCell ref="AB3:AB4"/>
    <mergeCell ref="A2:A4"/>
    <mergeCell ref="B2:B4"/>
    <mergeCell ref="C2:C4"/>
    <mergeCell ref="D2:D4"/>
    <mergeCell ref="E3:E4"/>
    <mergeCell ref="E2:I2"/>
    <mergeCell ref="F11:F16"/>
    <mergeCell ref="F18:F21"/>
    <mergeCell ref="F22:F25"/>
    <mergeCell ref="H11:H16"/>
    <mergeCell ref="H18:H21"/>
    <mergeCell ref="H22:H25"/>
    <mergeCell ref="N5:N25"/>
    <mergeCell ref="O3:O4"/>
    <mergeCell ref="P3:P4"/>
    <mergeCell ref="Q3:Q4"/>
    <mergeCell ref="R5:R25"/>
    <mergeCell ref="S5:S25"/>
    <mergeCell ref="T5:T25"/>
    <mergeCell ref="U5:U25"/>
    <mergeCell ref="V5:V25"/>
    <mergeCell ref="W5:W25"/>
    <mergeCell ref="X5:X25"/>
    <mergeCell ref="Y5:Y25"/>
    <mergeCell ref="Z3:Z4"/>
    <mergeCell ref="Z5:Z25"/>
    <mergeCell ref="AA3:AA4"/>
    <mergeCell ref="AA5:AA25"/>
  </mergeCells>
  <conditionalFormatting sqref="D10:E1492">
    <cfRule type="cellIs" dxfId="0" priority="1" operator="greaterThan">
      <formula>#REF!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8"/>
  <sheetViews>
    <sheetView zoomScale="80" zoomScaleNormal="80" workbookViewId="0">
      <pane xSplit="3" ySplit="3" topLeftCell="D9" activePane="bottomRight" state="frozen"/>
      <selection pane="topRight"/>
      <selection pane="bottomLeft"/>
      <selection pane="bottomRight" activeCell="F10" sqref="F10"/>
    </sheetView>
  </sheetViews>
  <sheetFormatPr defaultColWidth="8.7265625" defaultRowHeight="14.5"/>
  <cols>
    <col min="1" max="1" width="8.7265625" style="2"/>
    <col min="2" max="2" width="12.54296875" style="2" customWidth="1"/>
    <col min="3" max="3" width="33.453125" style="2" customWidth="1"/>
    <col min="4" max="4" width="28.7265625" style="2" customWidth="1"/>
    <col min="5" max="5" width="28.81640625" style="2" customWidth="1"/>
    <col min="6" max="6" width="36.1796875" style="2" customWidth="1"/>
    <col min="7" max="16384" width="8.7265625" style="2"/>
  </cols>
  <sheetData>
    <row r="1" spans="1:6">
      <c r="D1" s="3"/>
      <c r="E1" s="3"/>
    </row>
    <row r="2" spans="1:6" s="1" customFormat="1" ht="29">
      <c r="A2" s="219" t="s">
        <v>526</v>
      </c>
      <c r="B2" s="219" t="s">
        <v>156</v>
      </c>
      <c r="C2" s="221" t="s">
        <v>527</v>
      </c>
      <c r="D2" s="4" t="s">
        <v>528</v>
      </c>
      <c r="E2" s="4" t="s">
        <v>529</v>
      </c>
      <c r="F2" s="221" t="s">
        <v>530</v>
      </c>
    </row>
    <row r="3" spans="1:6" s="1" customFormat="1">
      <c r="A3" s="220"/>
      <c r="B3" s="220"/>
      <c r="C3" s="222"/>
      <c r="D3" s="4" t="s">
        <v>531</v>
      </c>
      <c r="E3" s="4" t="s">
        <v>532</v>
      </c>
      <c r="F3" s="222"/>
    </row>
    <row r="4" spans="1:6" ht="29">
      <c r="A4" s="5">
        <v>1</v>
      </c>
      <c r="B4" s="6" t="s">
        <v>533</v>
      </c>
      <c r="C4" s="7" t="s">
        <v>534</v>
      </c>
      <c r="D4" s="8"/>
      <c r="E4" s="8"/>
      <c r="F4" s="8"/>
    </row>
    <row r="5" spans="1:6" ht="58">
      <c r="A5" s="5">
        <v>2</v>
      </c>
      <c r="B5" s="6" t="s">
        <v>535</v>
      </c>
      <c r="C5" s="7" t="s">
        <v>536</v>
      </c>
      <c r="D5" s="8"/>
      <c r="E5" s="8"/>
      <c r="F5" s="8"/>
    </row>
    <row r="6" spans="1:6" ht="43.5">
      <c r="A6" s="5">
        <v>3</v>
      </c>
      <c r="B6" s="6" t="s">
        <v>537</v>
      </c>
      <c r="C6" s="7" t="s">
        <v>538</v>
      </c>
      <c r="D6" s="8"/>
      <c r="E6" s="8"/>
      <c r="F6" s="8"/>
    </row>
    <row r="7" spans="1:6" ht="29">
      <c r="A7" s="5">
        <v>4</v>
      </c>
      <c r="B7" s="6" t="s">
        <v>539</v>
      </c>
      <c r="C7" s="9" t="s">
        <v>540</v>
      </c>
      <c r="D7" s="8"/>
      <c r="E7" s="8"/>
      <c r="F7" s="8"/>
    </row>
    <row r="8" spans="1:6">
      <c r="A8" s="5">
        <v>5</v>
      </c>
      <c r="B8" s="6" t="s">
        <v>541</v>
      </c>
      <c r="C8" s="9" t="s">
        <v>542</v>
      </c>
      <c r="D8" s="8"/>
      <c r="E8" s="8"/>
      <c r="F8" s="8"/>
    </row>
    <row r="9" spans="1:6" ht="58">
      <c r="A9" s="5">
        <v>6</v>
      </c>
      <c r="B9" s="6" t="s">
        <v>543</v>
      </c>
      <c r="C9" s="9" t="s">
        <v>544</v>
      </c>
      <c r="D9" s="5">
        <v>0</v>
      </c>
      <c r="E9" s="5">
        <v>0</v>
      </c>
      <c r="F9" s="8"/>
    </row>
    <row r="10" spans="1:6" ht="29">
      <c r="A10" s="5">
        <v>7</v>
      </c>
      <c r="B10" s="6" t="s">
        <v>545</v>
      </c>
      <c r="C10" s="9" t="s">
        <v>546</v>
      </c>
      <c r="D10" s="149">
        <v>45</v>
      </c>
      <c r="E10" s="5">
        <v>0</v>
      </c>
      <c r="F10" s="8"/>
    </row>
    <row r="11" spans="1:6" ht="29">
      <c r="A11" s="5">
        <v>8</v>
      </c>
      <c r="B11" s="6" t="s">
        <v>547</v>
      </c>
      <c r="C11" s="9" t="s">
        <v>548</v>
      </c>
      <c r="D11" s="5">
        <v>0</v>
      </c>
      <c r="E11" s="5">
        <v>0</v>
      </c>
      <c r="F11" s="8"/>
    </row>
    <row r="12" spans="1:6" ht="29">
      <c r="A12" s="5">
        <v>9</v>
      </c>
      <c r="B12" s="6" t="s">
        <v>549</v>
      </c>
      <c r="C12" s="10" t="s">
        <v>550</v>
      </c>
      <c r="D12" s="5">
        <v>0</v>
      </c>
      <c r="E12" s="5">
        <v>0</v>
      </c>
      <c r="F12" s="8"/>
    </row>
    <row r="13" spans="1:6" ht="29">
      <c r="A13" s="5">
        <v>10</v>
      </c>
      <c r="B13" s="6" t="s">
        <v>551</v>
      </c>
      <c r="C13" s="10" t="s">
        <v>552</v>
      </c>
      <c r="D13" s="5">
        <v>0</v>
      </c>
      <c r="E13" s="5">
        <v>0</v>
      </c>
      <c r="F13" s="8"/>
    </row>
    <row r="14" spans="1:6" ht="29">
      <c r="A14" s="5">
        <v>11</v>
      </c>
      <c r="B14" s="6"/>
      <c r="C14" s="10" t="s">
        <v>553</v>
      </c>
      <c r="D14" s="5">
        <v>0</v>
      </c>
      <c r="E14" s="5">
        <v>0</v>
      </c>
      <c r="F14" s="8"/>
    </row>
    <row r="15" spans="1:6" ht="29">
      <c r="A15" s="5">
        <v>12</v>
      </c>
      <c r="B15" s="8" t="s">
        <v>554</v>
      </c>
      <c r="C15" s="10" t="s">
        <v>555</v>
      </c>
      <c r="D15" s="5">
        <v>0</v>
      </c>
      <c r="E15" s="5">
        <v>0</v>
      </c>
      <c r="F15" s="8"/>
    </row>
    <row r="16" spans="1:6">
      <c r="A16" s="5">
        <v>13</v>
      </c>
      <c r="B16" s="8"/>
      <c r="C16" s="8" t="s">
        <v>556</v>
      </c>
      <c r="D16" s="5">
        <v>0</v>
      </c>
      <c r="E16" s="5">
        <v>0</v>
      </c>
      <c r="F16" s="8"/>
    </row>
    <row r="17" spans="1:6">
      <c r="A17" s="5">
        <v>14</v>
      </c>
      <c r="B17" s="8"/>
      <c r="C17" s="8" t="s">
        <v>557</v>
      </c>
      <c r="D17" s="5">
        <v>0</v>
      </c>
      <c r="E17" s="5">
        <v>0</v>
      </c>
      <c r="F17" s="8"/>
    </row>
    <row r="18" spans="1:6">
      <c r="A18" s="5">
        <v>15</v>
      </c>
      <c r="B18" s="8"/>
      <c r="C18" s="8" t="s">
        <v>558</v>
      </c>
      <c r="D18" s="5">
        <v>0</v>
      </c>
      <c r="E18" s="5">
        <v>0</v>
      </c>
      <c r="F18" s="8"/>
    </row>
  </sheetData>
  <mergeCells count="4">
    <mergeCell ref="A2:A3"/>
    <mergeCell ref="B2:B3"/>
    <mergeCell ref="C2:C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District wise health facilities</vt:lpstr>
      <vt:lpstr>District wise HR</vt:lpstr>
      <vt:lpstr>Outsources services</vt:lpstr>
      <vt:lpstr>Details of Facility Level HR</vt:lpstr>
      <vt:lpstr>NRHM HRH Proposal </vt:lpstr>
      <vt:lpstr>NUHM HRH Proposal</vt:lpstr>
      <vt:lpstr>Incentive and allowance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Manjari Singh</dc:creator>
  <cp:lastModifiedBy>rama</cp:lastModifiedBy>
  <dcterms:created xsi:type="dcterms:W3CDTF">2020-11-10T11:46:00Z</dcterms:created>
  <dcterms:modified xsi:type="dcterms:W3CDTF">2022-02-24T05:01:05Z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1033-11.2.0.10307</vt:lpwstr>
  </property>
  <property fmtid="{D5CDD505-2E9C-101B-9397-08002B2CF9AE}" pid="3" name="ICV">
    <vt:lpwstr>7EF1C383483246C28F3291FEE6603FAE</vt:lpwstr>
  </property>
</Properties>
</file>